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peltier\Desktop\New folder\April 23, 2021\"/>
    </mc:Choice>
  </mc:AlternateContent>
  <xr:revisionPtr revIDLastSave="0" documentId="8_{DB988633-127E-4EC2-8852-2BCB1736D72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YP" sheetId="17" r:id="rId1"/>
    <sheet name="MYP-Multisite" sheetId="1" state="hidden" r:id="rId2"/>
    <sheet name="Cash Flow" sheetId="7" r:id="rId3"/>
    <sheet name="Payroll" sheetId="18" state="hidden" r:id="rId4"/>
    <sheet name="Rates" sheetId="19" state="hidden" r:id="rId5"/>
    <sheet name="Graphs" sheetId="20" state="hidden" r:id="rId6"/>
    <sheet name="vena.tmp.7EC47338204F4F1F" sheetId="2" state="veryHidden" r:id="rId7"/>
  </sheets>
  <definedNames>
    <definedName name="_xlnm._FilterDatabase" localSheetId="0" hidden="1">MYP!$A$10:$I$18</definedName>
    <definedName name="_xlnm._FilterDatabase" localSheetId="3" hidden="1">Payroll!$A$8:$BN$43</definedName>
    <definedName name="_xlnm._FilterDatabase" hidden="1">#N/A</definedName>
    <definedName name="_Order1" hidden="1">255</definedName>
    <definedName name="_Order2" hidden="1">255</definedName>
    <definedName name="_vena_CashFlowS1_CashFlowB1_C_3_720177941083193353">'Cash Flow'!#REF!</definedName>
    <definedName name="_vena_CashFlowS1_CashFlowB1_C_FV_56493ffece784c5db4cd0fd3b40a250d">'Cash Flow'!#REF!</definedName>
    <definedName name="_vena_CashFlowS1_CashFlowB1_R_5_720177941133525044">'Cash Flow'!#REF!</definedName>
    <definedName name="_vena_CashFlowS1_P_2_720177941070610468" comment="*">'Cash Flow'!#REF!</definedName>
    <definedName name="_vena_CashFlowS1_P_6_720177941255159882" comment="*">'Cash Flow'!#REF!</definedName>
    <definedName name="_vena_CashFlowS1_P_7_720177941267742840" comment="*">'Cash Flow'!#REF!</definedName>
    <definedName name="_vena_CashFlowS1_P_8_720177941305491498" comment="*">'Cash Flow'!#REF!</definedName>
    <definedName name="_vena_CashFlowS1_P_FV_e1c3a244dc3d4f149ecdf7d748811086" comment="*">'Cash Flow'!#REF!</definedName>
    <definedName name="_vena_CashFlowS2_CashFlowB2_C_3_720177941083193402">'Cash Flow'!#REF!</definedName>
    <definedName name="_vena_CashFlowS2_CashFlowB2_C_3_720177941083193402_1">'Cash Flow'!#REF!</definedName>
    <definedName name="_vena_CashFlowS2_CashFlowB2_C_3_720177941083193402_2">'Cash Flow'!#REF!</definedName>
    <definedName name="_vena_CashFlowS2_CashFlowB2_C_3_720177941083193402_3">'Cash Flow'!#REF!</definedName>
    <definedName name="_vena_CashFlowS2_CashFlowB2_C_3_720177941083193402_4">'Cash Flow'!#REF!</definedName>
    <definedName name="_vena_CashFlowS2_CashFlowB2_C_3_720177941083193402_5">'Cash Flow'!#REF!</definedName>
    <definedName name="_vena_CashFlowS2_CashFlowB2_C_8_720177941305491604">'Cash Flow'!#REF!</definedName>
    <definedName name="_vena_CashFlowS2_CashFlowB2_C_8_720177941305491604_1">'Cash Flow'!#REF!</definedName>
    <definedName name="_vena_CashFlowS2_CashFlowB2_C_8_720177941305491604_10">'Cash Flow'!#REF!</definedName>
    <definedName name="_vena_CashFlowS2_CashFlowB2_C_8_720177941305491604_11">'Cash Flow'!#REF!</definedName>
    <definedName name="_vena_CashFlowS2_CashFlowB2_C_8_720177941305491604_12">'Cash Flow'!#REF!</definedName>
    <definedName name="_vena_CashFlowS2_CashFlowB2_C_8_720177941305491604_13">'Cash Flow'!#REF!</definedName>
    <definedName name="_vena_CashFlowS2_CashFlowB2_C_8_720177941305491604_14">'Cash Flow'!#REF!</definedName>
    <definedName name="_vena_CashFlowS2_CashFlowB2_C_8_720177941305491604_15">'Cash Flow'!#REF!</definedName>
    <definedName name="_vena_CashFlowS2_CashFlowB2_C_8_720177941305491604_16">'Cash Flow'!#REF!</definedName>
    <definedName name="_vena_CashFlowS2_CashFlowB2_C_8_720177941305491604_17">'Cash Flow'!#REF!</definedName>
    <definedName name="_vena_CashFlowS2_CashFlowB2_C_8_720177941305491604_18">'Cash Flow'!#REF!</definedName>
    <definedName name="_vena_CashFlowS2_CashFlowB2_C_8_720177941305491604_19">'Cash Flow'!#REF!</definedName>
    <definedName name="_vena_CashFlowS2_CashFlowB2_C_8_720177941305491604_2">'Cash Flow'!#REF!</definedName>
    <definedName name="_vena_CashFlowS2_CashFlowB2_C_8_720177941305491604_20">'Cash Flow'!#REF!</definedName>
    <definedName name="_vena_CashFlowS2_CashFlowB2_C_8_720177941305491604_21">'Cash Flow'!#REF!</definedName>
    <definedName name="_vena_CashFlowS2_CashFlowB2_C_8_720177941305491604_22">'Cash Flow'!#REF!</definedName>
    <definedName name="_vena_CashFlowS2_CashFlowB2_C_8_720177941305491604_23">'Cash Flow'!#REF!</definedName>
    <definedName name="_vena_CashFlowS2_CashFlowB2_C_8_720177941305491604_24">'Cash Flow'!#REF!</definedName>
    <definedName name="_vena_CashFlowS2_CashFlowB2_C_8_720177941305491604_25">'Cash Flow'!#REF!</definedName>
    <definedName name="_vena_CashFlowS2_CashFlowB2_C_8_720177941305491604_26">'Cash Flow'!#REF!</definedName>
    <definedName name="_vena_CashFlowS2_CashFlowB2_C_8_720177941305491604_27">'Cash Flow'!#REF!</definedName>
    <definedName name="_vena_CashFlowS2_CashFlowB2_C_8_720177941305491604_28">'Cash Flow'!#REF!</definedName>
    <definedName name="_vena_CashFlowS2_CashFlowB2_C_8_720177941305491604_29">'Cash Flow'!#REF!</definedName>
    <definedName name="_vena_CashFlowS2_CashFlowB2_C_8_720177941305491604_3">'Cash Flow'!#REF!</definedName>
    <definedName name="_vena_CashFlowS2_CashFlowB2_C_8_720177941305491604_30">'Cash Flow'!#REF!</definedName>
    <definedName name="_vena_CashFlowS2_CashFlowB2_C_8_720177941305491604_31">'Cash Flow'!#REF!</definedName>
    <definedName name="_vena_CashFlowS2_CashFlowB2_C_8_720177941305491604_32">'Cash Flow'!#REF!</definedName>
    <definedName name="_vena_CashFlowS2_CashFlowB2_C_8_720177941305491604_33">'Cash Flow'!#REF!</definedName>
    <definedName name="_vena_CashFlowS2_CashFlowB2_C_8_720177941305491604_34">'Cash Flow'!#REF!</definedName>
    <definedName name="_vena_CashFlowS2_CashFlowB2_C_8_720177941305491604_35">'Cash Flow'!#REF!</definedName>
    <definedName name="_vena_CashFlowS2_CashFlowB2_C_8_720177941305491604_36">'Cash Flow'!#REF!</definedName>
    <definedName name="_vena_CashFlowS2_CashFlowB2_C_8_720177941305491604_37">'Cash Flow'!#REF!</definedName>
    <definedName name="_vena_CashFlowS2_CashFlowB2_C_8_720177941305491604_38">'Cash Flow'!#REF!</definedName>
    <definedName name="_vena_CashFlowS2_CashFlowB2_C_8_720177941305491604_39">'Cash Flow'!#REF!</definedName>
    <definedName name="_vena_CashFlowS2_CashFlowB2_C_8_720177941305491604_4">'Cash Flow'!#REF!</definedName>
    <definedName name="_vena_CashFlowS2_CashFlowB2_C_8_720177941305491604_40">'Cash Flow'!#REF!</definedName>
    <definedName name="_vena_CashFlowS2_CashFlowB2_C_8_720177941305491604_41">'Cash Flow'!#REF!</definedName>
    <definedName name="_vena_CashFlowS2_CashFlowB2_C_8_720177941305491604_42">'Cash Flow'!#REF!</definedName>
    <definedName name="_vena_CashFlowS2_CashFlowB2_C_8_720177941305491604_43">'Cash Flow'!#REF!</definedName>
    <definedName name="_vena_CashFlowS2_CashFlowB2_C_8_720177941305491604_44">'Cash Flow'!#REF!</definedName>
    <definedName name="_vena_CashFlowS2_CashFlowB2_C_8_720177941305491604_45">'Cash Flow'!#REF!</definedName>
    <definedName name="_vena_CashFlowS2_CashFlowB2_C_8_720177941305491604_46">'Cash Flow'!#REF!</definedName>
    <definedName name="_vena_CashFlowS2_CashFlowB2_C_8_720177941305491604_47">'Cash Flow'!#REF!</definedName>
    <definedName name="_vena_CashFlowS2_CashFlowB2_C_8_720177941305491604_48">'Cash Flow'!#REF!</definedName>
    <definedName name="_vena_CashFlowS2_CashFlowB2_C_8_720177941305491604_49">'Cash Flow'!#REF!</definedName>
    <definedName name="_vena_CashFlowS2_CashFlowB2_C_8_720177941305491604_5">'Cash Flow'!#REF!</definedName>
    <definedName name="_vena_CashFlowS2_CashFlowB2_C_8_720177941305491604_50">'Cash Flow'!#REF!</definedName>
    <definedName name="_vena_CashFlowS2_CashFlowB2_C_8_720177941305491604_51">'Cash Flow'!#REF!</definedName>
    <definedName name="_vena_CashFlowS2_CashFlowB2_C_8_720177941305491604_52">'Cash Flow'!#REF!</definedName>
    <definedName name="_vena_CashFlowS2_CashFlowB2_C_8_720177941305491604_53">'Cash Flow'!#REF!</definedName>
    <definedName name="_vena_CashFlowS2_CashFlowB2_C_8_720177941305491604_54">'Cash Flow'!#REF!</definedName>
    <definedName name="_vena_CashFlowS2_CashFlowB2_C_8_720177941305491604_55">'Cash Flow'!#REF!</definedName>
    <definedName name="_vena_CashFlowS2_CashFlowB2_C_8_720177941305491604_56">'Cash Flow'!#REF!</definedName>
    <definedName name="_vena_CashFlowS2_CashFlowB2_C_8_720177941305491604_57">'Cash Flow'!#REF!</definedName>
    <definedName name="_vena_CashFlowS2_CashFlowB2_C_8_720177941305491604_58">'Cash Flow'!#REF!</definedName>
    <definedName name="_vena_CashFlowS2_CashFlowB2_C_8_720177941305491604_59">'Cash Flow'!#REF!</definedName>
    <definedName name="_vena_CashFlowS2_CashFlowB2_C_8_720177941305491604_6">'Cash Flow'!#REF!</definedName>
    <definedName name="_vena_CashFlowS2_CashFlowB2_C_8_720177941305491604_60">'Cash Flow'!#REF!</definedName>
    <definedName name="_vena_CashFlowS2_CashFlowB2_C_8_720177941305491604_61">'Cash Flow'!#REF!</definedName>
    <definedName name="_vena_CashFlowS2_CashFlowB2_C_8_720177941305491604_62">'Cash Flow'!#REF!</definedName>
    <definedName name="_vena_CashFlowS2_CashFlowB2_C_8_720177941305491604_63">'Cash Flow'!#REF!</definedName>
    <definedName name="_vena_CashFlowS2_CashFlowB2_C_8_720177941305491604_64">'Cash Flow'!#REF!</definedName>
    <definedName name="_vena_CashFlowS2_CashFlowB2_C_8_720177941305491604_65">'Cash Flow'!#REF!</definedName>
    <definedName name="_vena_CashFlowS2_CashFlowB2_C_8_720177941305491604_66">'Cash Flow'!#REF!</definedName>
    <definedName name="_vena_CashFlowS2_CashFlowB2_C_8_720177941305491604_67">'Cash Flow'!#REF!</definedName>
    <definedName name="_vena_CashFlowS2_CashFlowB2_C_8_720177941305491604_68">'Cash Flow'!#REF!</definedName>
    <definedName name="_vena_CashFlowS2_CashFlowB2_C_8_720177941305491604_69">'Cash Flow'!#REF!</definedName>
    <definedName name="_vena_CashFlowS2_CashFlowB2_C_8_720177941305491604_7">'Cash Flow'!#REF!</definedName>
    <definedName name="_vena_CashFlowS2_CashFlowB2_C_8_720177941305491604_70">'Cash Flow'!#REF!</definedName>
    <definedName name="_vena_CashFlowS2_CashFlowB2_C_8_720177941305491604_71">'Cash Flow'!#REF!</definedName>
    <definedName name="_vena_CashFlowS2_CashFlowB2_C_8_720177941305491604_72">'Cash Flow'!#REF!</definedName>
    <definedName name="_vena_CashFlowS2_CashFlowB2_C_8_720177941305491604_73">'Cash Flow'!#REF!</definedName>
    <definedName name="_vena_CashFlowS2_CashFlowB2_C_8_720177941305491604_74">'Cash Flow'!#REF!</definedName>
    <definedName name="_vena_CashFlowS2_CashFlowB2_C_8_720177941305491604_75">'Cash Flow'!#REF!</definedName>
    <definedName name="_vena_CashFlowS2_CashFlowB2_C_8_720177941305491604_76">'Cash Flow'!#REF!</definedName>
    <definedName name="_vena_CashFlowS2_CashFlowB2_C_8_720177941305491604_77">'Cash Flow'!#REF!</definedName>
    <definedName name="_vena_CashFlowS2_CashFlowB2_C_8_720177941305491604_8">'Cash Flow'!#REF!</definedName>
    <definedName name="_vena_CashFlowS2_CashFlowB2_C_8_720177941305491604_9">'Cash Flow'!#REF!</definedName>
    <definedName name="_vena_CashFlowS2_CashFlowB2_C_FV_56493ffece784c5db4cd0fd3b40a250d">'Cash Flow'!#REF!</definedName>
    <definedName name="_vena_CashFlowS2_CashFlowB2_C_FV_56493ffece784c5db4cd0fd3b40a250d_1">'Cash Flow'!#REF!</definedName>
    <definedName name="_vena_CashFlowS2_CashFlowB2_C_FV_56493ffece784c5db4cd0fd3b40a250d_10">'Cash Flow'!#REF!</definedName>
    <definedName name="_vena_CashFlowS2_CashFlowB2_C_FV_56493ffece784c5db4cd0fd3b40a250d_11">'Cash Flow'!#REF!</definedName>
    <definedName name="_vena_CashFlowS2_CashFlowB2_C_FV_56493ffece784c5db4cd0fd3b40a250d_12">'Cash Flow'!#REF!</definedName>
    <definedName name="_vena_CashFlowS2_CashFlowB2_C_FV_56493ffece784c5db4cd0fd3b40a250d_13">'Cash Flow'!#REF!</definedName>
    <definedName name="_vena_CashFlowS2_CashFlowB2_C_FV_56493ffece784c5db4cd0fd3b40a250d_14">'Cash Flow'!#REF!</definedName>
    <definedName name="_vena_CashFlowS2_CashFlowB2_C_FV_56493ffece784c5db4cd0fd3b40a250d_15">'Cash Flow'!#REF!</definedName>
    <definedName name="_vena_CashFlowS2_CashFlowB2_C_FV_56493ffece784c5db4cd0fd3b40a250d_16">'Cash Flow'!#REF!</definedName>
    <definedName name="_vena_CashFlowS2_CashFlowB2_C_FV_56493ffece784c5db4cd0fd3b40a250d_17">'Cash Flow'!#REF!</definedName>
    <definedName name="_vena_CashFlowS2_CashFlowB2_C_FV_56493ffece784c5db4cd0fd3b40a250d_18">'Cash Flow'!#REF!</definedName>
    <definedName name="_vena_CashFlowS2_CashFlowB2_C_FV_56493ffece784c5db4cd0fd3b40a250d_19">'Cash Flow'!#REF!</definedName>
    <definedName name="_vena_CashFlowS2_CashFlowB2_C_FV_56493ffece784c5db4cd0fd3b40a250d_2">'Cash Flow'!#REF!</definedName>
    <definedName name="_vena_CashFlowS2_CashFlowB2_C_FV_56493ffece784c5db4cd0fd3b40a250d_20">'Cash Flow'!#REF!</definedName>
    <definedName name="_vena_CashFlowS2_CashFlowB2_C_FV_56493ffece784c5db4cd0fd3b40a250d_21">'Cash Flow'!#REF!</definedName>
    <definedName name="_vena_CashFlowS2_CashFlowB2_C_FV_56493ffece784c5db4cd0fd3b40a250d_22">'Cash Flow'!#REF!</definedName>
    <definedName name="_vena_CashFlowS2_CashFlowB2_C_FV_56493ffece784c5db4cd0fd3b40a250d_23">'Cash Flow'!#REF!</definedName>
    <definedName name="_vena_CashFlowS2_CashFlowB2_C_FV_56493ffece784c5db4cd0fd3b40a250d_24">'Cash Flow'!#REF!</definedName>
    <definedName name="_vena_CashFlowS2_CashFlowB2_C_FV_56493ffece784c5db4cd0fd3b40a250d_25">'Cash Flow'!#REF!</definedName>
    <definedName name="_vena_CashFlowS2_CashFlowB2_C_FV_56493ffece784c5db4cd0fd3b40a250d_26">'Cash Flow'!#REF!</definedName>
    <definedName name="_vena_CashFlowS2_CashFlowB2_C_FV_56493ffece784c5db4cd0fd3b40a250d_27">'Cash Flow'!#REF!</definedName>
    <definedName name="_vena_CashFlowS2_CashFlowB2_C_FV_56493ffece784c5db4cd0fd3b40a250d_28">'Cash Flow'!#REF!</definedName>
    <definedName name="_vena_CashFlowS2_CashFlowB2_C_FV_56493ffece784c5db4cd0fd3b40a250d_29">'Cash Flow'!#REF!</definedName>
    <definedName name="_vena_CashFlowS2_CashFlowB2_C_FV_56493ffece784c5db4cd0fd3b40a250d_3">'Cash Flow'!#REF!</definedName>
    <definedName name="_vena_CashFlowS2_CashFlowB2_C_FV_56493ffece784c5db4cd0fd3b40a250d_30">'Cash Flow'!#REF!</definedName>
    <definedName name="_vena_CashFlowS2_CashFlowB2_C_FV_56493ffece784c5db4cd0fd3b40a250d_31">'Cash Flow'!#REF!</definedName>
    <definedName name="_vena_CashFlowS2_CashFlowB2_C_FV_56493ffece784c5db4cd0fd3b40a250d_32">'Cash Flow'!#REF!</definedName>
    <definedName name="_vena_CashFlowS2_CashFlowB2_C_FV_56493ffece784c5db4cd0fd3b40a250d_33">'Cash Flow'!#REF!</definedName>
    <definedName name="_vena_CashFlowS2_CashFlowB2_C_FV_56493ffece784c5db4cd0fd3b40a250d_34">'Cash Flow'!#REF!</definedName>
    <definedName name="_vena_CashFlowS2_CashFlowB2_C_FV_56493ffece784c5db4cd0fd3b40a250d_35">'Cash Flow'!#REF!</definedName>
    <definedName name="_vena_CashFlowS2_CashFlowB2_C_FV_56493ffece784c5db4cd0fd3b40a250d_36">'Cash Flow'!#REF!</definedName>
    <definedName name="_vena_CashFlowS2_CashFlowB2_C_FV_56493ffece784c5db4cd0fd3b40a250d_37">'Cash Flow'!#REF!</definedName>
    <definedName name="_vena_CashFlowS2_CashFlowB2_C_FV_56493ffece784c5db4cd0fd3b40a250d_38">'Cash Flow'!#REF!</definedName>
    <definedName name="_vena_CashFlowS2_CashFlowB2_C_FV_56493ffece784c5db4cd0fd3b40a250d_39">'Cash Flow'!#REF!</definedName>
    <definedName name="_vena_CashFlowS2_CashFlowB2_C_FV_56493ffece784c5db4cd0fd3b40a250d_4">'Cash Flow'!#REF!</definedName>
    <definedName name="_vena_CashFlowS2_CashFlowB2_C_FV_56493ffece784c5db4cd0fd3b40a250d_40">'Cash Flow'!#REF!</definedName>
    <definedName name="_vena_CashFlowS2_CashFlowB2_C_FV_56493ffece784c5db4cd0fd3b40a250d_41">'Cash Flow'!#REF!</definedName>
    <definedName name="_vena_CashFlowS2_CashFlowB2_C_FV_56493ffece784c5db4cd0fd3b40a250d_42">'Cash Flow'!#REF!</definedName>
    <definedName name="_vena_CashFlowS2_CashFlowB2_C_FV_56493ffece784c5db4cd0fd3b40a250d_43">'Cash Flow'!#REF!</definedName>
    <definedName name="_vena_CashFlowS2_CashFlowB2_C_FV_56493ffece784c5db4cd0fd3b40a250d_44">'Cash Flow'!#REF!</definedName>
    <definedName name="_vena_CashFlowS2_CashFlowB2_C_FV_56493ffece784c5db4cd0fd3b40a250d_45">'Cash Flow'!#REF!</definedName>
    <definedName name="_vena_CashFlowS2_CashFlowB2_C_FV_56493ffece784c5db4cd0fd3b40a250d_46">'Cash Flow'!#REF!</definedName>
    <definedName name="_vena_CashFlowS2_CashFlowB2_C_FV_56493ffece784c5db4cd0fd3b40a250d_47">'Cash Flow'!#REF!</definedName>
    <definedName name="_vena_CashFlowS2_CashFlowB2_C_FV_56493ffece784c5db4cd0fd3b40a250d_48">'Cash Flow'!#REF!</definedName>
    <definedName name="_vena_CashFlowS2_CashFlowB2_C_FV_56493ffece784c5db4cd0fd3b40a250d_49">'Cash Flow'!#REF!</definedName>
    <definedName name="_vena_CashFlowS2_CashFlowB2_C_FV_56493ffece784c5db4cd0fd3b40a250d_5">'Cash Flow'!#REF!</definedName>
    <definedName name="_vena_CashFlowS2_CashFlowB2_C_FV_56493ffece784c5db4cd0fd3b40a250d_50">'Cash Flow'!#REF!</definedName>
    <definedName name="_vena_CashFlowS2_CashFlowB2_C_FV_56493ffece784c5db4cd0fd3b40a250d_51">'Cash Flow'!#REF!</definedName>
    <definedName name="_vena_CashFlowS2_CashFlowB2_C_FV_56493ffece784c5db4cd0fd3b40a250d_52">'Cash Flow'!#REF!</definedName>
    <definedName name="_vena_CashFlowS2_CashFlowB2_C_FV_56493ffece784c5db4cd0fd3b40a250d_53">'Cash Flow'!#REF!</definedName>
    <definedName name="_vena_CashFlowS2_CashFlowB2_C_FV_56493ffece784c5db4cd0fd3b40a250d_54">'Cash Flow'!#REF!</definedName>
    <definedName name="_vena_CashFlowS2_CashFlowB2_C_FV_56493ffece784c5db4cd0fd3b40a250d_55">'Cash Flow'!#REF!</definedName>
    <definedName name="_vena_CashFlowS2_CashFlowB2_C_FV_56493ffece784c5db4cd0fd3b40a250d_56">'Cash Flow'!#REF!</definedName>
    <definedName name="_vena_CashFlowS2_CashFlowB2_C_FV_56493ffece784c5db4cd0fd3b40a250d_57">'Cash Flow'!#REF!</definedName>
    <definedName name="_vena_CashFlowS2_CashFlowB2_C_FV_56493ffece784c5db4cd0fd3b40a250d_58">'Cash Flow'!#REF!</definedName>
    <definedName name="_vena_CashFlowS2_CashFlowB2_C_FV_56493ffece784c5db4cd0fd3b40a250d_59">'Cash Flow'!#REF!</definedName>
    <definedName name="_vena_CashFlowS2_CashFlowB2_C_FV_56493ffece784c5db4cd0fd3b40a250d_6">'Cash Flow'!#REF!</definedName>
    <definedName name="_vena_CashFlowS2_CashFlowB2_C_FV_56493ffece784c5db4cd0fd3b40a250d_60">'Cash Flow'!#REF!</definedName>
    <definedName name="_vena_CashFlowS2_CashFlowB2_C_FV_56493ffece784c5db4cd0fd3b40a250d_61">'Cash Flow'!#REF!</definedName>
    <definedName name="_vena_CashFlowS2_CashFlowB2_C_FV_56493ffece784c5db4cd0fd3b40a250d_62">'Cash Flow'!#REF!</definedName>
    <definedName name="_vena_CashFlowS2_CashFlowB2_C_FV_56493ffece784c5db4cd0fd3b40a250d_63">'Cash Flow'!#REF!</definedName>
    <definedName name="_vena_CashFlowS2_CashFlowB2_C_FV_56493ffece784c5db4cd0fd3b40a250d_64">'Cash Flow'!#REF!</definedName>
    <definedName name="_vena_CashFlowS2_CashFlowB2_C_FV_56493ffece784c5db4cd0fd3b40a250d_65">'Cash Flow'!#REF!</definedName>
    <definedName name="_vena_CashFlowS2_CashFlowB2_C_FV_56493ffece784c5db4cd0fd3b40a250d_66">'Cash Flow'!#REF!</definedName>
    <definedName name="_vena_CashFlowS2_CashFlowB2_C_FV_56493ffece784c5db4cd0fd3b40a250d_67">'Cash Flow'!#REF!</definedName>
    <definedName name="_vena_CashFlowS2_CashFlowB2_C_FV_56493ffece784c5db4cd0fd3b40a250d_68">'Cash Flow'!#REF!</definedName>
    <definedName name="_vena_CashFlowS2_CashFlowB2_C_FV_56493ffece784c5db4cd0fd3b40a250d_69">'Cash Flow'!#REF!</definedName>
    <definedName name="_vena_CashFlowS2_CashFlowB2_C_FV_56493ffece784c5db4cd0fd3b40a250d_7">'Cash Flow'!#REF!</definedName>
    <definedName name="_vena_CashFlowS2_CashFlowB2_C_FV_56493ffece784c5db4cd0fd3b40a250d_70">'Cash Flow'!#REF!</definedName>
    <definedName name="_vena_CashFlowS2_CashFlowB2_C_FV_56493ffece784c5db4cd0fd3b40a250d_71">'Cash Flow'!#REF!</definedName>
    <definedName name="_vena_CashFlowS2_CashFlowB2_C_FV_56493ffece784c5db4cd0fd3b40a250d_72">'Cash Flow'!#REF!</definedName>
    <definedName name="_vena_CashFlowS2_CashFlowB2_C_FV_56493ffece784c5db4cd0fd3b40a250d_73">'Cash Flow'!#REF!</definedName>
    <definedName name="_vena_CashFlowS2_CashFlowB2_C_FV_56493ffece784c5db4cd0fd3b40a250d_74">'Cash Flow'!#REF!</definedName>
    <definedName name="_vena_CashFlowS2_CashFlowB2_C_FV_56493ffece784c5db4cd0fd3b40a250d_75">'Cash Flow'!#REF!</definedName>
    <definedName name="_vena_CashFlowS2_CashFlowB2_C_FV_56493ffece784c5db4cd0fd3b40a250d_76">'Cash Flow'!#REF!</definedName>
    <definedName name="_vena_CashFlowS2_CashFlowB2_C_FV_56493ffece784c5db4cd0fd3b40a250d_77">'Cash Flow'!#REF!</definedName>
    <definedName name="_vena_CashFlowS2_CashFlowB2_C_FV_56493ffece784c5db4cd0fd3b40a250d_8">'Cash Flow'!#REF!</definedName>
    <definedName name="_vena_CashFlowS2_CashFlowB2_C_FV_56493ffece784c5db4cd0fd3b40a250d_9">'Cash Flow'!#REF!</definedName>
    <definedName name="_vena_CashFlowS2_CashFlowB2_C_FV_a398e917565c475b8f0c5e9ebb5e002d">'Cash Flow'!#REF!</definedName>
    <definedName name="_vena_CashFlowS2_CashFlowB2_C_FV_a398e917565c475b8f0c5e9ebb5e002d_1">'Cash Flow'!#REF!</definedName>
    <definedName name="_vena_CashFlowS2_CashFlowB2_C_FV_a398e917565c475b8f0c5e9ebb5e002d_10">'Cash Flow'!#REF!</definedName>
    <definedName name="_vena_CashFlowS2_CashFlowB2_C_FV_a398e917565c475b8f0c5e9ebb5e002d_11">'Cash Flow'!#REF!</definedName>
    <definedName name="_vena_CashFlowS2_CashFlowB2_C_FV_a398e917565c475b8f0c5e9ebb5e002d_12">'Cash Flow'!#REF!</definedName>
    <definedName name="_vena_CashFlowS2_CashFlowB2_C_FV_a398e917565c475b8f0c5e9ebb5e002d_13">'Cash Flow'!#REF!</definedName>
    <definedName name="_vena_CashFlowS2_CashFlowB2_C_FV_a398e917565c475b8f0c5e9ebb5e002d_14">'Cash Flow'!#REF!</definedName>
    <definedName name="_vena_CashFlowS2_CashFlowB2_C_FV_a398e917565c475b8f0c5e9ebb5e002d_15">'Cash Flow'!#REF!</definedName>
    <definedName name="_vena_CashFlowS2_CashFlowB2_C_FV_a398e917565c475b8f0c5e9ebb5e002d_16">'Cash Flow'!#REF!</definedName>
    <definedName name="_vena_CashFlowS2_CashFlowB2_C_FV_a398e917565c475b8f0c5e9ebb5e002d_17">'Cash Flow'!#REF!</definedName>
    <definedName name="_vena_CashFlowS2_CashFlowB2_C_FV_a398e917565c475b8f0c5e9ebb5e002d_18">'Cash Flow'!#REF!</definedName>
    <definedName name="_vena_CashFlowS2_CashFlowB2_C_FV_a398e917565c475b8f0c5e9ebb5e002d_19">'Cash Flow'!#REF!</definedName>
    <definedName name="_vena_CashFlowS2_CashFlowB2_C_FV_a398e917565c475b8f0c5e9ebb5e002d_2">'Cash Flow'!#REF!</definedName>
    <definedName name="_vena_CashFlowS2_CashFlowB2_C_FV_a398e917565c475b8f0c5e9ebb5e002d_20">'Cash Flow'!#REF!</definedName>
    <definedName name="_vena_CashFlowS2_CashFlowB2_C_FV_a398e917565c475b8f0c5e9ebb5e002d_21">'Cash Flow'!#REF!</definedName>
    <definedName name="_vena_CashFlowS2_CashFlowB2_C_FV_a398e917565c475b8f0c5e9ebb5e002d_22">'Cash Flow'!#REF!</definedName>
    <definedName name="_vena_CashFlowS2_CashFlowB2_C_FV_a398e917565c475b8f0c5e9ebb5e002d_23">'Cash Flow'!#REF!</definedName>
    <definedName name="_vena_CashFlowS2_CashFlowB2_C_FV_a398e917565c475b8f0c5e9ebb5e002d_24">'Cash Flow'!#REF!</definedName>
    <definedName name="_vena_CashFlowS2_CashFlowB2_C_FV_a398e917565c475b8f0c5e9ebb5e002d_25">'Cash Flow'!#REF!</definedName>
    <definedName name="_vena_CashFlowS2_CashFlowB2_C_FV_a398e917565c475b8f0c5e9ebb5e002d_26">'Cash Flow'!#REF!</definedName>
    <definedName name="_vena_CashFlowS2_CashFlowB2_C_FV_a398e917565c475b8f0c5e9ebb5e002d_27">'Cash Flow'!#REF!</definedName>
    <definedName name="_vena_CashFlowS2_CashFlowB2_C_FV_a398e917565c475b8f0c5e9ebb5e002d_28">'Cash Flow'!#REF!</definedName>
    <definedName name="_vena_CashFlowS2_CashFlowB2_C_FV_a398e917565c475b8f0c5e9ebb5e002d_29">'Cash Flow'!#REF!</definedName>
    <definedName name="_vena_CashFlowS2_CashFlowB2_C_FV_a398e917565c475b8f0c5e9ebb5e002d_3">'Cash Flow'!#REF!</definedName>
    <definedName name="_vena_CashFlowS2_CashFlowB2_C_FV_a398e917565c475b8f0c5e9ebb5e002d_30">'Cash Flow'!#REF!</definedName>
    <definedName name="_vena_CashFlowS2_CashFlowB2_C_FV_a398e917565c475b8f0c5e9ebb5e002d_31">'Cash Flow'!#REF!</definedName>
    <definedName name="_vena_CashFlowS2_CashFlowB2_C_FV_a398e917565c475b8f0c5e9ebb5e002d_32">'Cash Flow'!#REF!</definedName>
    <definedName name="_vena_CashFlowS2_CashFlowB2_C_FV_a398e917565c475b8f0c5e9ebb5e002d_33">'Cash Flow'!#REF!</definedName>
    <definedName name="_vena_CashFlowS2_CashFlowB2_C_FV_a398e917565c475b8f0c5e9ebb5e002d_34">'Cash Flow'!#REF!</definedName>
    <definedName name="_vena_CashFlowS2_CashFlowB2_C_FV_a398e917565c475b8f0c5e9ebb5e002d_35">'Cash Flow'!#REF!</definedName>
    <definedName name="_vena_CashFlowS2_CashFlowB2_C_FV_a398e917565c475b8f0c5e9ebb5e002d_36">'Cash Flow'!#REF!</definedName>
    <definedName name="_vena_CashFlowS2_CashFlowB2_C_FV_a398e917565c475b8f0c5e9ebb5e002d_37">'Cash Flow'!#REF!</definedName>
    <definedName name="_vena_CashFlowS2_CashFlowB2_C_FV_a398e917565c475b8f0c5e9ebb5e002d_38">'Cash Flow'!#REF!</definedName>
    <definedName name="_vena_CashFlowS2_CashFlowB2_C_FV_a398e917565c475b8f0c5e9ebb5e002d_39">'Cash Flow'!#REF!</definedName>
    <definedName name="_vena_CashFlowS2_CashFlowB2_C_FV_a398e917565c475b8f0c5e9ebb5e002d_4">'Cash Flow'!#REF!</definedName>
    <definedName name="_vena_CashFlowS2_CashFlowB2_C_FV_a398e917565c475b8f0c5e9ebb5e002d_40">'Cash Flow'!#REF!</definedName>
    <definedName name="_vena_CashFlowS2_CashFlowB2_C_FV_a398e917565c475b8f0c5e9ebb5e002d_41">'Cash Flow'!#REF!</definedName>
    <definedName name="_vena_CashFlowS2_CashFlowB2_C_FV_a398e917565c475b8f0c5e9ebb5e002d_42">'Cash Flow'!#REF!</definedName>
    <definedName name="_vena_CashFlowS2_CashFlowB2_C_FV_a398e917565c475b8f0c5e9ebb5e002d_43">'Cash Flow'!#REF!</definedName>
    <definedName name="_vena_CashFlowS2_CashFlowB2_C_FV_a398e917565c475b8f0c5e9ebb5e002d_44">'Cash Flow'!#REF!</definedName>
    <definedName name="_vena_CashFlowS2_CashFlowB2_C_FV_a398e917565c475b8f0c5e9ebb5e002d_45">'Cash Flow'!#REF!</definedName>
    <definedName name="_vena_CashFlowS2_CashFlowB2_C_FV_a398e917565c475b8f0c5e9ebb5e002d_46">'Cash Flow'!#REF!</definedName>
    <definedName name="_vena_CashFlowS2_CashFlowB2_C_FV_a398e917565c475b8f0c5e9ebb5e002d_47">'Cash Flow'!#REF!</definedName>
    <definedName name="_vena_CashFlowS2_CashFlowB2_C_FV_a398e917565c475b8f0c5e9ebb5e002d_48">'Cash Flow'!#REF!</definedName>
    <definedName name="_vena_CashFlowS2_CashFlowB2_C_FV_a398e917565c475b8f0c5e9ebb5e002d_49">'Cash Flow'!#REF!</definedName>
    <definedName name="_vena_CashFlowS2_CashFlowB2_C_FV_a398e917565c475b8f0c5e9ebb5e002d_5">'Cash Flow'!#REF!</definedName>
    <definedName name="_vena_CashFlowS2_CashFlowB2_C_FV_a398e917565c475b8f0c5e9ebb5e002d_50">'Cash Flow'!#REF!</definedName>
    <definedName name="_vena_CashFlowS2_CashFlowB2_C_FV_a398e917565c475b8f0c5e9ebb5e002d_51">'Cash Flow'!#REF!</definedName>
    <definedName name="_vena_CashFlowS2_CashFlowB2_C_FV_a398e917565c475b8f0c5e9ebb5e002d_52">'Cash Flow'!#REF!</definedName>
    <definedName name="_vena_CashFlowS2_CashFlowB2_C_FV_a398e917565c475b8f0c5e9ebb5e002d_53">'Cash Flow'!#REF!</definedName>
    <definedName name="_vena_CashFlowS2_CashFlowB2_C_FV_a398e917565c475b8f0c5e9ebb5e002d_54">'Cash Flow'!#REF!</definedName>
    <definedName name="_vena_CashFlowS2_CashFlowB2_C_FV_a398e917565c475b8f0c5e9ebb5e002d_55">'Cash Flow'!#REF!</definedName>
    <definedName name="_vena_CashFlowS2_CashFlowB2_C_FV_a398e917565c475b8f0c5e9ebb5e002d_56">'Cash Flow'!#REF!</definedName>
    <definedName name="_vena_CashFlowS2_CashFlowB2_C_FV_a398e917565c475b8f0c5e9ebb5e002d_57">'Cash Flow'!#REF!</definedName>
    <definedName name="_vena_CashFlowS2_CashFlowB2_C_FV_a398e917565c475b8f0c5e9ebb5e002d_58">'Cash Flow'!#REF!</definedName>
    <definedName name="_vena_CashFlowS2_CashFlowB2_C_FV_a398e917565c475b8f0c5e9ebb5e002d_59">'Cash Flow'!#REF!</definedName>
    <definedName name="_vena_CashFlowS2_CashFlowB2_C_FV_a398e917565c475b8f0c5e9ebb5e002d_6">'Cash Flow'!#REF!</definedName>
    <definedName name="_vena_CashFlowS2_CashFlowB2_C_FV_a398e917565c475b8f0c5e9ebb5e002d_60">'Cash Flow'!#REF!</definedName>
    <definedName name="_vena_CashFlowS2_CashFlowB2_C_FV_a398e917565c475b8f0c5e9ebb5e002d_61">'Cash Flow'!#REF!</definedName>
    <definedName name="_vena_CashFlowS2_CashFlowB2_C_FV_a398e917565c475b8f0c5e9ebb5e002d_62">'Cash Flow'!#REF!</definedName>
    <definedName name="_vena_CashFlowS2_CashFlowB2_C_FV_a398e917565c475b8f0c5e9ebb5e002d_63">'Cash Flow'!#REF!</definedName>
    <definedName name="_vena_CashFlowS2_CashFlowB2_C_FV_a398e917565c475b8f0c5e9ebb5e002d_64">'Cash Flow'!#REF!</definedName>
    <definedName name="_vena_CashFlowS2_CashFlowB2_C_FV_a398e917565c475b8f0c5e9ebb5e002d_65">'Cash Flow'!#REF!</definedName>
    <definedName name="_vena_CashFlowS2_CashFlowB2_C_FV_a398e917565c475b8f0c5e9ebb5e002d_66">'Cash Flow'!#REF!</definedName>
    <definedName name="_vena_CashFlowS2_CashFlowB2_C_FV_a398e917565c475b8f0c5e9ebb5e002d_67">'Cash Flow'!#REF!</definedName>
    <definedName name="_vena_CashFlowS2_CashFlowB2_C_FV_a398e917565c475b8f0c5e9ebb5e002d_68">'Cash Flow'!#REF!</definedName>
    <definedName name="_vena_CashFlowS2_CashFlowB2_C_FV_a398e917565c475b8f0c5e9ebb5e002d_69">'Cash Flow'!#REF!</definedName>
    <definedName name="_vena_CashFlowS2_CashFlowB2_C_FV_a398e917565c475b8f0c5e9ebb5e002d_7">'Cash Flow'!#REF!</definedName>
    <definedName name="_vena_CashFlowS2_CashFlowB2_C_FV_a398e917565c475b8f0c5e9ebb5e002d_70">'Cash Flow'!#REF!</definedName>
    <definedName name="_vena_CashFlowS2_CashFlowB2_C_FV_a398e917565c475b8f0c5e9ebb5e002d_71">'Cash Flow'!#REF!</definedName>
    <definedName name="_vena_CashFlowS2_CashFlowB2_C_FV_a398e917565c475b8f0c5e9ebb5e002d_8">'Cash Flow'!#REF!</definedName>
    <definedName name="_vena_CashFlowS2_CashFlowB2_C_FV_a398e917565c475b8f0c5e9ebb5e002d_9">'Cash Flow'!#REF!</definedName>
    <definedName name="_vena_CashFlowS2_CashFlowB2_C_FV_e1c3a244dc3d4f149ecdf7d748811086">'Cash Flow'!#REF!</definedName>
    <definedName name="_vena_CashFlowS2_CashFlowB2_C_FV_e1c3a244dc3d4f149ecdf7d748811086_1">'Cash Flow'!#REF!</definedName>
    <definedName name="_vena_CashFlowS2_CashFlowB2_C_FV_e1c3a244dc3d4f149ecdf7d748811086_10">'Cash Flow'!#REF!</definedName>
    <definedName name="_vena_CashFlowS2_CashFlowB2_C_FV_e1c3a244dc3d4f149ecdf7d748811086_11">'Cash Flow'!#REF!</definedName>
    <definedName name="_vena_CashFlowS2_CashFlowB2_C_FV_e1c3a244dc3d4f149ecdf7d748811086_12">'Cash Flow'!#REF!</definedName>
    <definedName name="_vena_CashFlowS2_CashFlowB2_C_FV_e1c3a244dc3d4f149ecdf7d748811086_13">'Cash Flow'!#REF!</definedName>
    <definedName name="_vena_CashFlowS2_CashFlowB2_C_FV_e1c3a244dc3d4f149ecdf7d748811086_14">'Cash Flow'!#REF!</definedName>
    <definedName name="_vena_CashFlowS2_CashFlowB2_C_FV_e1c3a244dc3d4f149ecdf7d748811086_15">'Cash Flow'!#REF!</definedName>
    <definedName name="_vena_CashFlowS2_CashFlowB2_C_FV_e1c3a244dc3d4f149ecdf7d748811086_16">'Cash Flow'!#REF!</definedName>
    <definedName name="_vena_CashFlowS2_CashFlowB2_C_FV_e1c3a244dc3d4f149ecdf7d748811086_17">'Cash Flow'!#REF!</definedName>
    <definedName name="_vena_CashFlowS2_CashFlowB2_C_FV_e1c3a244dc3d4f149ecdf7d748811086_18">'Cash Flow'!#REF!</definedName>
    <definedName name="_vena_CashFlowS2_CashFlowB2_C_FV_e1c3a244dc3d4f149ecdf7d748811086_19">'Cash Flow'!#REF!</definedName>
    <definedName name="_vena_CashFlowS2_CashFlowB2_C_FV_e1c3a244dc3d4f149ecdf7d748811086_2">'Cash Flow'!#REF!</definedName>
    <definedName name="_vena_CashFlowS2_CashFlowB2_C_FV_e1c3a244dc3d4f149ecdf7d748811086_20">'Cash Flow'!#REF!</definedName>
    <definedName name="_vena_CashFlowS2_CashFlowB2_C_FV_e1c3a244dc3d4f149ecdf7d748811086_21">'Cash Flow'!#REF!</definedName>
    <definedName name="_vena_CashFlowS2_CashFlowB2_C_FV_e1c3a244dc3d4f149ecdf7d748811086_22">'Cash Flow'!#REF!</definedName>
    <definedName name="_vena_CashFlowS2_CashFlowB2_C_FV_e1c3a244dc3d4f149ecdf7d748811086_23">'Cash Flow'!#REF!</definedName>
    <definedName name="_vena_CashFlowS2_CashFlowB2_C_FV_e1c3a244dc3d4f149ecdf7d748811086_24">'Cash Flow'!#REF!</definedName>
    <definedName name="_vena_CashFlowS2_CashFlowB2_C_FV_e1c3a244dc3d4f149ecdf7d748811086_25">'Cash Flow'!#REF!</definedName>
    <definedName name="_vena_CashFlowS2_CashFlowB2_C_FV_e1c3a244dc3d4f149ecdf7d748811086_26">'Cash Flow'!#REF!</definedName>
    <definedName name="_vena_CashFlowS2_CashFlowB2_C_FV_e1c3a244dc3d4f149ecdf7d748811086_27">'Cash Flow'!#REF!</definedName>
    <definedName name="_vena_CashFlowS2_CashFlowB2_C_FV_e1c3a244dc3d4f149ecdf7d748811086_28">'Cash Flow'!#REF!</definedName>
    <definedName name="_vena_CashFlowS2_CashFlowB2_C_FV_e1c3a244dc3d4f149ecdf7d748811086_29">'Cash Flow'!#REF!</definedName>
    <definedName name="_vena_CashFlowS2_CashFlowB2_C_FV_e1c3a244dc3d4f149ecdf7d748811086_3">'Cash Flow'!#REF!</definedName>
    <definedName name="_vena_CashFlowS2_CashFlowB2_C_FV_e1c3a244dc3d4f149ecdf7d748811086_30">'Cash Flow'!#REF!</definedName>
    <definedName name="_vena_CashFlowS2_CashFlowB2_C_FV_e1c3a244dc3d4f149ecdf7d748811086_31">'Cash Flow'!#REF!</definedName>
    <definedName name="_vena_CashFlowS2_CashFlowB2_C_FV_e1c3a244dc3d4f149ecdf7d748811086_32">'Cash Flow'!#REF!</definedName>
    <definedName name="_vena_CashFlowS2_CashFlowB2_C_FV_e1c3a244dc3d4f149ecdf7d748811086_33">'Cash Flow'!#REF!</definedName>
    <definedName name="_vena_CashFlowS2_CashFlowB2_C_FV_e1c3a244dc3d4f149ecdf7d748811086_34">'Cash Flow'!#REF!</definedName>
    <definedName name="_vena_CashFlowS2_CashFlowB2_C_FV_e1c3a244dc3d4f149ecdf7d748811086_35">'Cash Flow'!#REF!</definedName>
    <definedName name="_vena_CashFlowS2_CashFlowB2_C_FV_e1c3a244dc3d4f149ecdf7d748811086_36">'Cash Flow'!#REF!</definedName>
    <definedName name="_vena_CashFlowS2_CashFlowB2_C_FV_e1c3a244dc3d4f149ecdf7d748811086_37">'Cash Flow'!#REF!</definedName>
    <definedName name="_vena_CashFlowS2_CashFlowB2_C_FV_e1c3a244dc3d4f149ecdf7d748811086_38">'Cash Flow'!#REF!</definedName>
    <definedName name="_vena_CashFlowS2_CashFlowB2_C_FV_e1c3a244dc3d4f149ecdf7d748811086_39">'Cash Flow'!#REF!</definedName>
    <definedName name="_vena_CashFlowS2_CashFlowB2_C_FV_e1c3a244dc3d4f149ecdf7d748811086_4">'Cash Flow'!#REF!</definedName>
    <definedName name="_vena_CashFlowS2_CashFlowB2_C_FV_e1c3a244dc3d4f149ecdf7d748811086_40">'Cash Flow'!#REF!</definedName>
    <definedName name="_vena_CashFlowS2_CashFlowB2_C_FV_e1c3a244dc3d4f149ecdf7d748811086_41">'Cash Flow'!#REF!</definedName>
    <definedName name="_vena_CashFlowS2_CashFlowB2_C_FV_e1c3a244dc3d4f149ecdf7d748811086_42">'Cash Flow'!#REF!</definedName>
    <definedName name="_vena_CashFlowS2_CashFlowB2_C_FV_e1c3a244dc3d4f149ecdf7d748811086_43">'Cash Flow'!#REF!</definedName>
    <definedName name="_vena_CashFlowS2_CashFlowB2_C_FV_e1c3a244dc3d4f149ecdf7d748811086_44">'Cash Flow'!#REF!</definedName>
    <definedName name="_vena_CashFlowS2_CashFlowB2_C_FV_e1c3a244dc3d4f149ecdf7d748811086_45">'Cash Flow'!#REF!</definedName>
    <definedName name="_vena_CashFlowS2_CashFlowB2_C_FV_e1c3a244dc3d4f149ecdf7d748811086_46">'Cash Flow'!#REF!</definedName>
    <definedName name="_vena_CashFlowS2_CashFlowB2_C_FV_e1c3a244dc3d4f149ecdf7d748811086_47">'Cash Flow'!#REF!</definedName>
    <definedName name="_vena_CashFlowS2_CashFlowB2_C_FV_e1c3a244dc3d4f149ecdf7d748811086_48">'Cash Flow'!#REF!</definedName>
    <definedName name="_vena_CashFlowS2_CashFlowB2_C_FV_e1c3a244dc3d4f149ecdf7d748811086_49">'Cash Flow'!#REF!</definedName>
    <definedName name="_vena_CashFlowS2_CashFlowB2_C_FV_e1c3a244dc3d4f149ecdf7d748811086_5">'Cash Flow'!#REF!</definedName>
    <definedName name="_vena_CashFlowS2_CashFlowB2_C_FV_e1c3a244dc3d4f149ecdf7d748811086_50">'Cash Flow'!#REF!</definedName>
    <definedName name="_vena_CashFlowS2_CashFlowB2_C_FV_e1c3a244dc3d4f149ecdf7d748811086_51">'Cash Flow'!#REF!</definedName>
    <definedName name="_vena_CashFlowS2_CashFlowB2_C_FV_e1c3a244dc3d4f149ecdf7d748811086_52">'Cash Flow'!#REF!</definedName>
    <definedName name="_vena_CashFlowS2_CashFlowB2_C_FV_e1c3a244dc3d4f149ecdf7d748811086_53">'Cash Flow'!#REF!</definedName>
    <definedName name="_vena_CashFlowS2_CashFlowB2_C_FV_e1c3a244dc3d4f149ecdf7d748811086_54">'Cash Flow'!#REF!</definedName>
    <definedName name="_vena_CashFlowS2_CashFlowB2_C_FV_e1c3a244dc3d4f149ecdf7d748811086_55">'Cash Flow'!#REF!</definedName>
    <definedName name="_vena_CashFlowS2_CashFlowB2_C_FV_e1c3a244dc3d4f149ecdf7d748811086_56">'Cash Flow'!#REF!</definedName>
    <definedName name="_vena_CashFlowS2_CashFlowB2_C_FV_e1c3a244dc3d4f149ecdf7d748811086_57">'Cash Flow'!#REF!</definedName>
    <definedName name="_vena_CashFlowS2_CashFlowB2_C_FV_e1c3a244dc3d4f149ecdf7d748811086_58">'Cash Flow'!#REF!</definedName>
    <definedName name="_vena_CashFlowS2_CashFlowB2_C_FV_e1c3a244dc3d4f149ecdf7d748811086_59">'Cash Flow'!#REF!</definedName>
    <definedName name="_vena_CashFlowS2_CashFlowB2_C_FV_e1c3a244dc3d4f149ecdf7d748811086_6">'Cash Flow'!#REF!</definedName>
    <definedName name="_vena_CashFlowS2_CashFlowB2_C_FV_e1c3a244dc3d4f149ecdf7d748811086_60">'Cash Flow'!#REF!</definedName>
    <definedName name="_vena_CashFlowS2_CashFlowB2_C_FV_e1c3a244dc3d4f149ecdf7d748811086_61">'Cash Flow'!#REF!</definedName>
    <definedName name="_vena_CashFlowS2_CashFlowB2_C_FV_e1c3a244dc3d4f149ecdf7d748811086_62">'Cash Flow'!#REF!</definedName>
    <definedName name="_vena_CashFlowS2_CashFlowB2_C_FV_e1c3a244dc3d4f149ecdf7d748811086_63">'Cash Flow'!#REF!</definedName>
    <definedName name="_vena_CashFlowS2_CashFlowB2_C_FV_e1c3a244dc3d4f149ecdf7d748811086_64">'Cash Flow'!#REF!</definedName>
    <definedName name="_vena_CashFlowS2_CashFlowB2_C_FV_e1c3a244dc3d4f149ecdf7d748811086_65">'Cash Flow'!#REF!</definedName>
    <definedName name="_vena_CashFlowS2_CashFlowB2_C_FV_e1c3a244dc3d4f149ecdf7d748811086_66">'Cash Flow'!#REF!</definedName>
    <definedName name="_vena_CashFlowS2_CashFlowB2_C_FV_e1c3a244dc3d4f149ecdf7d748811086_67">'Cash Flow'!#REF!</definedName>
    <definedName name="_vena_CashFlowS2_CashFlowB2_C_FV_e1c3a244dc3d4f149ecdf7d748811086_68">'Cash Flow'!#REF!</definedName>
    <definedName name="_vena_CashFlowS2_CashFlowB2_C_FV_e1c3a244dc3d4f149ecdf7d748811086_69">'Cash Flow'!#REF!</definedName>
    <definedName name="_vena_CashFlowS2_CashFlowB2_C_FV_e1c3a244dc3d4f149ecdf7d748811086_7">'Cash Flow'!#REF!</definedName>
    <definedName name="_vena_CashFlowS2_CashFlowB2_C_FV_e1c3a244dc3d4f149ecdf7d748811086_70">'Cash Flow'!#REF!</definedName>
    <definedName name="_vena_CashFlowS2_CashFlowB2_C_FV_e1c3a244dc3d4f149ecdf7d748811086_71">'Cash Flow'!#REF!</definedName>
    <definedName name="_vena_CashFlowS2_CashFlowB2_C_FV_e1c3a244dc3d4f149ecdf7d748811086_72">'Cash Flow'!#REF!</definedName>
    <definedName name="_vena_CashFlowS2_CashFlowB2_C_FV_e1c3a244dc3d4f149ecdf7d748811086_73">'Cash Flow'!#REF!</definedName>
    <definedName name="_vena_CashFlowS2_CashFlowB2_C_FV_e1c3a244dc3d4f149ecdf7d748811086_74">'Cash Flow'!#REF!</definedName>
    <definedName name="_vena_CashFlowS2_CashFlowB2_C_FV_e1c3a244dc3d4f149ecdf7d748811086_75">'Cash Flow'!#REF!</definedName>
    <definedName name="_vena_CashFlowS2_CashFlowB2_C_FV_e1c3a244dc3d4f149ecdf7d748811086_76">'Cash Flow'!#REF!</definedName>
    <definedName name="_vena_CashFlowS2_CashFlowB2_C_FV_e1c3a244dc3d4f149ecdf7d748811086_77">'Cash Flow'!#REF!</definedName>
    <definedName name="_vena_CashFlowS2_CashFlowB2_C_FV_e1c3a244dc3d4f149ecdf7d748811086_8">'Cash Flow'!#REF!</definedName>
    <definedName name="_vena_CashFlowS2_CashFlowB2_C_FV_e1c3a244dc3d4f149ecdf7d748811086_9">'Cash Flow'!#REF!</definedName>
    <definedName name="_vena_CashFlowS2_CashFlowB2_R_5_721231448376606720">'Cash Flow'!#REF!</definedName>
    <definedName name="_vena_CashFlowS2_CashFlowB2_R_5_721231448380801024">'Cash Flow'!#REF!</definedName>
    <definedName name="_vena_CashFlowS2_CashFlowB2_R_5_721231448384995329">'Cash Flow'!#REF!</definedName>
    <definedName name="_vena_CashFlowS2_CashFlowB2_R_5_721231448384995331">'Cash Flow'!#REF!</definedName>
    <definedName name="_vena_CashFlowS2_CashFlowB2_R_5_721231448384995333">'Cash Flow'!#REF!</definedName>
    <definedName name="_vena_CashFlowS2_CashFlowB2_R_5_721231448389189633">'Cash Flow'!#REF!</definedName>
    <definedName name="_vena_CashFlowS2_CashFlowB2_R_5_721231448389189635">'Cash Flow'!#REF!</definedName>
    <definedName name="_vena_CashFlowS2_CashFlowB2_R_5_721231448393383937">'Cash Flow'!#REF!</definedName>
    <definedName name="_vena_CashFlowS2_CashFlowB2_R_5_721231448393383939">'Cash Flow'!#REF!</definedName>
    <definedName name="_vena_CashFlowS2_CashFlowB2_R_5_721231448393383941">'Cash Flow'!#REF!</definedName>
    <definedName name="_vena_CashFlowS2_CashFlowB2_R_5_721231448397578241">'Cash Flow'!#REF!</definedName>
    <definedName name="_vena_CashFlowS2_CashFlowB2_R_5_721231448397578243">'Cash Flow'!#REF!</definedName>
    <definedName name="_vena_CashFlowS2_CashFlowB2_R_5_721231448401772545">'Cash Flow'!#REF!</definedName>
    <definedName name="_vena_CashFlowS2_CashFlowB2_R_5_721231448401772547">'Cash Flow'!#REF!</definedName>
    <definedName name="_vena_CashFlowS2_CashFlowB2_R_5_721231448401772549">'Cash Flow'!#REF!</definedName>
    <definedName name="_vena_CashFlowS2_CashFlowB2_R_5_721231448405966849">'Cash Flow'!#REF!</definedName>
    <definedName name="_vena_CashFlowS2_CashFlowB2_R_5_721231448405966851">'Cash Flow'!#REF!</definedName>
    <definedName name="_vena_CashFlowS2_CashFlowB2_R_5_721231448410161153">'Cash Flow'!#REF!</definedName>
    <definedName name="_vena_CashFlowS2_CashFlowB2_R_5_721231448410161155">'Cash Flow'!#REF!</definedName>
    <definedName name="_vena_CashFlowS2_CashFlowB2_R_5_721231448410161157">'Cash Flow'!#REF!</definedName>
    <definedName name="_vena_CashFlowS2_CashFlowB2_R_5_721231448414355457">'Cash Flow'!#REF!</definedName>
    <definedName name="_vena_CashFlowS2_CashFlowB2_R_5_721231448414355459">'Cash Flow'!#REF!</definedName>
    <definedName name="_vena_CashFlowS2_CashFlowB2_R_5_721231448414355461">'Cash Flow'!#REF!</definedName>
    <definedName name="_vena_CashFlowS2_CashFlowB2_R_5_721231448418549761">'Cash Flow'!#REF!</definedName>
    <definedName name="_vena_CashFlowS2_CashFlowB2_R_5_721231448418549763">'Cash Flow'!#REF!</definedName>
    <definedName name="_vena_CashFlowS2_CashFlowB2_R_5_721231448422744065">'Cash Flow'!#REF!</definedName>
    <definedName name="_vena_CashFlowS2_CashFlowB2_R_5_721231448422744067">'Cash Flow'!#REF!</definedName>
    <definedName name="_vena_CashFlowS2_CashFlowB2_R_5_721231448422744069">'Cash Flow'!#REF!</definedName>
    <definedName name="_vena_CashFlowS2_CashFlowB2_R_5_721231448426938369">'Cash Flow'!#REF!</definedName>
    <definedName name="_vena_CashFlowS2_CashFlowB2_R_5_721231448426938371">'Cash Flow'!#REF!</definedName>
    <definedName name="_vena_CashFlowS2_CashFlowB2_R_5_721231448431132673">'Cash Flow'!#REF!</definedName>
    <definedName name="_vena_CashFlowS2_CashFlowB2_R_5_721231448431132675">'Cash Flow'!#REF!</definedName>
    <definedName name="_vena_CashFlowS2_CashFlowB2_R_5_721231448431132677">'Cash Flow'!#REF!</definedName>
    <definedName name="_vena_CashFlowS2_CashFlowB2_R_5_721231448435326977">'Cash Flow'!#REF!</definedName>
    <definedName name="_vena_CashFlowS2_CashFlowB2_R_5_721231448435326979">'Cash Flow'!#REF!</definedName>
    <definedName name="_vena_CashFlowS2_CashFlowB2_R_5_721231448439521281">'Cash Flow'!#REF!</definedName>
    <definedName name="_vena_CashFlowS2_CashFlowB2_R_5_721231448439521283">'Cash Flow'!#REF!</definedName>
    <definedName name="_vena_CashFlowS2_CashFlowB2_R_5_721231448439521285">'Cash Flow'!#REF!</definedName>
    <definedName name="_vena_CashFlowS2_CashFlowB2_R_5_721231448443715585">'Cash Flow'!#REF!</definedName>
    <definedName name="_vena_CashFlowS2_CashFlowB2_R_5_721231448443715587">'Cash Flow'!#REF!</definedName>
    <definedName name="_vena_CashFlowS2_CashFlowB2_R_5_721231448443715589">'Cash Flow'!#REF!</definedName>
    <definedName name="_vena_CashFlowS2_CashFlowB2_R_5_721231448447909889">'Cash Flow'!#REF!</definedName>
    <definedName name="_vena_CashFlowS2_CashFlowB2_R_5_721231448447909891">'Cash Flow'!#REF!</definedName>
    <definedName name="_vena_CashFlowS2_CashFlowB2_R_5_721231448452104193">'Cash Flow'!#REF!</definedName>
    <definedName name="_vena_CashFlowS2_CashFlowB2_R_5_721231448452104195">'Cash Flow'!#REF!</definedName>
    <definedName name="_vena_CashFlowS2_CashFlowB2_R_5_721231448452104197">'Cash Flow'!#REF!</definedName>
    <definedName name="_vena_CashFlowS2_CashFlowB2_R_5_721231448456298497">'Cash Flow'!#REF!</definedName>
    <definedName name="_vena_CashFlowS2_CashFlowB2_R_5_721231448456298499">'Cash Flow'!#REF!</definedName>
    <definedName name="_vena_CashFlowS2_CashFlowB2_R_5_721231448460492801">'Cash Flow'!#REF!</definedName>
    <definedName name="_vena_CashFlowS2_CashFlowB2_R_5_721231448460492803">'Cash Flow'!#REF!</definedName>
    <definedName name="_vena_CashFlowS2_CashFlowB2_R_5_721231448460492805">'Cash Flow'!#REF!</definedName>
    <definedName name="_vena_CashFlowS2_CashFlowB2_R_5_721231448464687105">'Cash Flow'!#REF!</definedName>
    <definedName name="_vena_CashFlowS2_CashFlowB2_R_5_721231448464687107">'Cash Flow'!#REF!</definedName>
    <definedName name="_vena_CashFlowS2_CashFlowB2_R_5_721231448468881409">'Cash Flow'!#REF!</definedName>
    <definedName name="_vena_CashFlowS2_CashFlowB2_R_5_721231448468881411">'Cash Flow'!#REF!</definedName>
    <definedName name="_vena_CashFlowS2_CashFlowB2_R_5_721231448468881413">'Cash Flow'!#REF!</definedName>
    <definedName name="_vena_CashFlowS2_CashFlowB2_R_5_721231448473075713">'Cash Flow'!#REF!</definedName>
    <definedName name="_vena_CashFlowS2_CashFlowB2_R_5_721231448477270016">'Cash Flow'!#REF!</definedName>
    <definedName name="_vena_CashFlowS2_CashFlowB2_R_5_721231448481464321">'Cash Flow'!#REF!</definedName>
    <definedName name="_vena_CashFlowS2_CashFlowB2_R_5_721231448481464323">'Cash Flow'!#REF!</definedName>
    <definedName name="_vena_CashFlowS2_CashFlowB2_R_5_721231448481464325">'Cash Flow'!#REF!</definedName>
    <definedName name="_vena_CashFlowS2_CashFlowB2_R_5_721231448485658625">'Cash Flow'!#REF!</definedName>
    <definedName name="_vena_CashFlowS2_CashFlowB2_R_5_721231448485658627">'Cash Flow'!#REF!</definedName>
    <definedName name="_vena_CashFlowS2_CashFlowB2_R_5_721231448489852929">'Cash Flow'!#REF!</definedName>
    <definedName name="_vena_CashFlowS2_CashFlowB2_R_5_721231448489852931">'Cash Flow'!#REF!</definedName>
    <definedName name="_vena_CashFlowS2_CashFlowB2_R_5_721231448489852933">'Cash Flow'!#REF!</definedName>
    <definedName name="_vena_CashFlowS2_CashFlowB2_R_5_721231448494047233">'Cash Flow'!#REF!</definedName>
    <definedName name="_vena_CashFlowS2_CashFlowB2_R_5_721231448494047235">'Cash Flow'!#REF!</definedName>
    <definedName name="_vena_CashFlowS2_CashFlowB2_R_5_721231448498241536">'Cash Flow'!#REF!</definedName>
    <definedName name="_vena_CashFlowS2_CashFlowB2_R_5_721231448502435841">'Cash Flow'!#REF!</definedName>
    <definedName name="_vena_CashFlowS2_CashFlowB2_R_5_721231448502435843">'Cash Flow'!#REF!</definedName>
    <definedName name="_vena_CashFlowS2_CashFlowB2_R_5_721231448506630145">'Cash Flow'!#REF!</definedName>
    <definedName name="_vena_CashFlowS2_CashFlowB2_R_5_721231448506630147">'Cash Flow'!#REF!</definedName>
    <definedName name="_vena_CashFlowS2_CashFlowB2_R_5_721231448506630149">'Cash Flow'!#REF!</definedName>
    <definedName name="_vena_CashFlowS2_CashFlowB2_R_5_721231448510824449">'Cash Flow'!#REF!</definedName>
    <definedName name="_vena_CashFlowS2_CashFlowB2_R_5_721231448510824451">'Cash Flow'!#REF!</definedName>
    <definedName name="_vena_CashFlowS2_CashFlowB2_R_5_721231448515018753">'Cash Flow'!#REF!</definedName>
    <definedName name="_vena_CashFlowS2_CashFlowB2_R_5_721231448515018755">'Cash Flow'!#REF!</definedName>
    <definedName name="_vena_CashFlowS2_CashFlowB2_R_5_721231448515018757">'Cash Flow'!#REF!</definedName>
    <definedName name="_vena_CashFlowS2_CashFlowB2_R_5_721231448519213057">'Cash Flow'!#REF!</definedName>
    <definedName name="_vena_CashFlowS2_CashFlowB2_R_5_721231448519213059">'Cash Flow'!#REF!</definedName>
    <definedName name="_vena_CashFlowS2_CashFlowB2_R_5_721231448523407361">'Cash Flow'!#REF!</definedName>
    <definedName name="_vena_CashFlowS2_CashFlowB2_R_5_721231448523407363">'Cash Flow'!#REF!</definedName>
    <definedName name="_vena_CashFlowS2_CashFlowB2_R_5_721231448523407365">'Cash Flow'!#REF!</definedName>
    <definedName name="_vena_CashFlowS2_CashFlowB2_R_5_721231448527601665">'Cash Flow'!#REF!</definedName>
    <definedName name="_vena_CashFlowS2_CashFlowB2_R_5_721231448527601667">'Cash Flow'!#REF!</definedName>
    <definedName name="_vena_CashFlowS2_CashFlowB2_R_5_721231448531795969">'Cash Flow'!#REF!</definedName>
    <definedName name="_vena_CashFlowS2_CashFlowB2_R_5_721231448535990272">'Cash Flow'!#REF!</definedName>
    <definedName name="_vena_CashFlowS2_CashFlowB2_R_5_721231448535990274">'Cash Flow'!#REF!</definedName>
    <definedName name="_vena_CashFlowS2_CashFlowB2_R_5_721231448540184577">'Cash Flow'!#REF!</definedName>
    <definedName name="_vena_CashFlowS2_CashFlowB2_R_5_721231448540184579">'Cash Flow'!#REF!</definedName>
    <definedName name="_vena_CashFlowS2_CashFlowB2_R_5_721231448540184581">'Cash Flow'!#REF!</definedName>
    <definedName name="_vena_CashFlowS2_CashFlowB2_R_5_721231448544378881">'Cash Flow'!#REF!</definedName>
    <definedName name="_vena_CashFlowS2_CashFlowB2_R_5_721231448544378883">'Cash Flow'!#REF!</definedName>
    <definedName name="_vena_CashFlowS2_CashFlowB2_R_5_721231448548573185">'Cash Flow'!#REF!</definedName>
    <definedName name="_vena_CashFlowS2_CashFlowB2_R_5_721231448548573187">'Cash Flow'!#REF!</definedName>
    <definedName name="_vena_CashFlowS2_CashFlowB2_R_5_721231448548573189">'Cash Flow'!#REF!</definedName>
    <definedName name="_vena_CashFlowS2_CashFlowB2_R_5_721231448552767489">'Cash Flow'!#REF!</definedName>
    <definedName name="_vena_CashFlowS2_CashFlowB2_R_5_721231448552767491">'Cash Flow'!#REF!</definedName>
    <definedName name="_vena_CashFlowS2_CashFlowB2_R_5_721231448556961793">'Cash Flow'!#REF!</definedName>
    <definedName name="_vena_CashFlowS2_CashFlowB2_R_5_721231448556961795">'Cash Flow'!#REF!</definedName>
    <definedName name="_vena_CashFlowS2_CashFlowB2_R_5_721231448556961797">'Cash Flow'!#REF!</definedName>
    <definedName name="_vena_CashFlowS2_CashFlowB2_R_5_721231448561156097">'Cash Flow'!#REF!</definedName>
    <definedName name="_vena_CashFlowS2_CashFlowB2_R_5_721231448565350400">'Cash Flow'!#REF!</definedName>
    <definedName name="_vena_CashFlowS2_CashFlowB2_R_5_721231448569544705">'Cash Flow'!#REF!</definedName>
    <definedName name="_vena_CashFlowS2_CashFlowB2_R_5_721231448569544707">'Cash Flow'!#REF!</definedName>
    <definedName name="_vena_CashFlowS2_CashFlowB2_R_5_721231448569544709">'Cash Flow'!#REF!</definedName>
    <definedName name="_vena_CashFlowS2_CashFlowB2_R_5_721231448573739009">'Cash Flow'!#REF!</definedName>
    <definedName name="_vena_CashFlowS2_CashFlowB2_R_5_721231448573739011">'Cash Flow'!#REF!</definedName>
    <definedName name="_vena_CashFlowS2_CashFlowB2_R_5_721231448577933313">'Cash Flow'!#REF!</definedName>
    <definedName name="_vena_CashFlowS2_CashFlowB2_R_5_721231448577933315">'Cash Flow'!#REF!</definedName>
    <definedName name="_vena_CashFlowS2_CashFlowB2_R_5_721231448577933317">'Cash Flow'!#REF!</definedName>
    <definedName name="_vena_CashFlowS2_CashFlowB2_R_5_721231448582127617">'Cash Flow'!#REF!</definedName>
    <definedName name="_vena_CashFlowS2_CashFlowB2_R_5_721231448582127619">'Cash Flow'!#REF!</definedName>
    <definedName name="_vena_CashFlowS2_CashFlowB2_R_5_721231448586321921">'Cash Flow'!#REF!</definedName>
    <definedName name="_vena_CashFlowS2_CashFlowB2_R_5_721231448586321923">'Cash Flow'!#REF!</definedName>
    <definedName name="_vena_CashFlowS2_CashFlowB2_R_5_721231448586321925">'Cash Flow'!#REF!</definedName>
    <definedName name="_vena_CashFlowS2_CashFlowB2_R_5_721231448590516225">'Cash Flow'!#REF!</definedName>
    <definedName name="_vena_CashFlowS2_CashFlowB2_R_5_721231448590516227">'Cash Flow'!#REF!</definedName>
    <definedName name="_vena_CashFlowS2_CashFlowB2_R_5_721231448594710529">'Cash Flow'!#REF!</definedName>
    <definedName name="_vena_CashFlowS2_CashFlowB2_R_5_721231448594710531">'Cash Flow'!#REF!</definedName>
    <definedName name="_vena_CashFlowS2_CashFlowB2_R_5_721231448594710533">'Cash Flow'!#REF!</definedName>
    <definedName name="_vena_CashFlowS2_CashFlowB2_R_5_721231448598904833">'Cash Flow'!#REF!</definedName>
    <definedName name="_vena_CashFlowS2_CashFlowB2_R_5_721231448598904835">'Cash Flow'!#REF!</definedName>
    <definedName name="_vena_CashFlowS2_CashFlowB2_R_5_721231448603099137">'Cash Flow'!#REF!</definedName>
    <definedName name="_vena_CashFlowS2_CashFlowB2_R_5_721231448603099139">'Cash Flow'!#REF!</definedName>
    <definedName name="_vena_CashFlowS2_CashFlowB2_R_5_721231448603099141">'Cash Flow'!#REF!</definedName>
    <definedName name="_vena_CashFlowS2_CashFlowB2_R_5_721231448607293441">'Cash Flow'!#REF!</definedName>
    <definedName name="_vena_CashFlowS2_CashFlowB2_R_5_721231448607293443">'Cash Flow'!#REF!</definedName>
    <definedName name="_vena_CashFlowS2_CashFlowB2_R_5_721231448607293445">'Cash Flow'!#REF!</definedName>
    <definedName name="_vena_CashFlowS2_CashFlowB2_R_5_721231448611487745">'Cash Flow'!#REF!</definedName>
    <definedName name="_vena_CashFlowS2_CashFlowB2_R_5_721231448615682048">'Cash Flow'!#REF!</definedName>
    <definedName name="_vena_CashFlowS2_CashFlowB2_R_5_721231448619876353">'Cash Flow'!#REF!</definedName>
    <definedName name="_vena_CashFlowS2_CashFlowB2_R_5_721231448619876355">'Cash Flow'!#REF!</definedName>
    <definedName name="_vena_CashFlowS2_CashFlowB2_R_5_721231448624070657">'Cash Flow'!#REF!</definedName>
    <definedName name="_vena_CashFlowS2_CashFlowB2_R_5_721231448624070659">'Cash Flow'!#REF!</definedName>
    <definedName name="_vena_CashFlowS2_CashFlowB2_R_5_721231448624070661">'Cash Flow'!#REF!</definedName>
    <definedName name="_vena_CashFlowS2_CashFlowB2_R_5_721231448628264961">'Cash Flow'!#REF!</definedName>
    <definedName name="_vena_CashFlowS2_CashFlowB2_R_5_721231448628264963">'Cash Flow'!#REF!</definedName>
    <definedName name="_vena_CashFlowS2_CashFlowB2_R_5_721231448632459264">'Cash Flow'!#REF!</definedName>
    <definedName name="_vena_CashFlowS2_CashFlowB2_R_5_721231448632459266">'Cash Flow'!#REF!</definedName>
    <definedName name="_vena_CashFlowS2_CashFlowB2_R_5_721231448636653568">'Cash Flow'!#REF!</definedName>
    <definedName name="_vena_CashFlowS2_CashFlowB2_R_5_721231448640847873">'Cash Flow'!#REF!</definedName>
    <definedName name="_vena_CashFlowS2_CashFlowB2_R_5_721231448640847875">'Cash Flow'!#REF!</definedName>
    <definedName name="_vena_CashFlowS2_CashFlowB2_R_5_721231448640847877">'Cash Flow'!#REF!</definedName>
    <definedName name="_vena_CashFlowS2_CashFlowB2_R_5_721231448645042177">'Cash Flow'!#REF!</definedName>
    <definedName name="_vena_CashFlowS2_CashFlowB2_R_5_721231448645042179">'Cash Flow'!#REF!</definedName>
    <definedName name="_vena_CashFlowS2_CashFlowB2_R_5_721231448645042181">'Cash Flow'!#REF!</definedName>
    <definedName name="_vena_CashFlowS2_CashFlowB2_R_5_721231448649236481">'Cash Flow'!#REF!</definedName>
    <definedName name="_vena_CashFlowS2_CashFlowB2_R_5_721231448649236483">'Cash Flow'!#REF!</definedName>
    <definedName name="_vena_CashFlowS2_CashFlowB2_R_5_721231448653430785">'Cash Flow'!#REF!</definedName>
    <definedName name="_vena_CashFlowS2_CashFlowB2_R_5_721231448657625088">'Cash Flow'!#REF!</definedName>
    <definedName name="_vena_CashFlowS2_CashFlowB2_R_5_721231448657625090">'Cash Flow'!#REF!</definedName>
    <definedName name="_vena_CashFlowS2_CashFlowB2_R_5_721231448661819393">'Cash Flow'!#REF!</definedName>
    <definedName name="_vena_CashFlowS2_CashFlowB2_R_5_721231448661819395">'Cash Flow'!#REF!</definedName>
    <definedName name="_vena_CashFlowS2_CashFlowB2_R_5_721231448666013697">'Cash Flow'!#REF!</definedName>
    <definedName name="_vena_CashFlowS2_CashFlowB2_R_5_721231448666013699">'Cash Flow'!#REF!</definedName>
    <definedName name="_vena_CashFlowS2_CashFlowB2_R_5_721231448666013701">'Cash Flow'!#REF!</definedName>
    <definedName name="_vena_CashFlowS2_CashFlowB2_R_5_721231448670208001">'Cash Flow'!#REF!</definedName>
    <definedName name="_vena_CashFlowS2_CashFlowB2_R_5_721231448670208003">'Cash Flow'!#REF!</definedName>
    <definedName name="_vena_CashFlowS2_CashFlowB2_R_5_721231448674402304">'Cash Flow'!#REF!</definedName>
    <definedName name="_vena_CashFlowS2_CashFlowB2_R_5_721231448678596608">'Cash Flow'!#REF!</definedName>
    <definedName name="_vena_CashFlowS2_CashFlowB2_R_5_721231448678596610">'Cash Flow'!#REF!</definedName>
    <definedName name="_vena_CashFlowS2_CashFlowB2_R_5_721231448682790913">'Cash Flow'!#REF!</definedName>
    <definedName name="_vena_CashFlowS2_CashFlowB2_R_5_721231448682790915">'Cash Flow'!#REF!</definedName>
    <definedName name="_vena_CashFlowS2_CashFlowB2_R_5_721231448686985216">'Cash Flow'!#REF!</definedName>
    <definedName name="_vena_CashFlowS2_CashFlowB2_R_5_721231448691179521">'Cash Flow'!#REF!</definedName>
    <definedName name="_vena_CashFlowS2_CashFlowB2_R_5_721231448691179523">'Cash Flow'!#REF!</definedName>
    <definedName name="_vena_CashFlowS2_CashFlowB2_R_5_721231448691179525">'Cash Flow'!#REF!</definedName>
    <definedName name="_vena_CashFlowS2_CashFlowB2_R_5_721231448695373825">'Cash Flow'!#REF!</definedName>
    <definedName name="_vena_CashFlowS2_CashFlowB2_R_5_721231448695373827">'Cash Flow'!#REF!</definedName>
    <definedName name="_vena_CashFlowS2_CashFlowB2_R_5_721231448699568129">'Cash Flow'!#REF!</definedName>
    <definedName name="_vena_CashFlowS2_CashFlowB2_R_5_721231448699568131">'Cash Flow'!#REF!</definedName>
    <definedName name="_vena_CashFlowS2_CashFlowB2_R_5_721231448699568133">'Cash Flow'!#REF!</definedName>
    <definedName name="_vena_CashFlowS2_CashFlowB2_R_5_721231448703762433">'Cash Flow'!#REF!</definedName>
    <definedName name="_vena_CashFlowS2_CashFlowB2_R_5_721231448703762435">'Cash Flow'!#REF!</definedName>
    <definedName name="_vena_CashFlowS2_CashFlowB2_R_5_721231448707956737">'Cash Flow'!#REF!</definedName>
    <definedName name="_vena_CashFlowS2_CashFlowB2_R_5_721231448712151041">'Cash Flow'!#REF!</definedName>
    <definedName name="_vena_CashFlowS2_CashFlowB2_R_5_721231448712151043">'Cash Flow'!#REF!</definedName>
    <definedName name="_vena_CashFlowS2_CashFlowB2_R_5_721231448716345345">'Cash Flow'!#REF!</definedName>
    <definedName name="_vena_CashFlowS2_CashFlowB2_R_5_721231448720539648">'Cash Flow'!#REF!</definedName>
    <definedName name="_vena_CashFlowS2_CashFlowB2_R_5_721231448720539650">'Cash Flow'!#REF!</definedName>
    <definedName name="_vena_CashFlowS2_CashFlowB2_R_5_721231448724733953">'Cash Flow'!#REF!</definedName>
    <definedName name="_vena_CashFlowS2_CashFlowB2_R_5_721231448724733955">'Cash Flow'!#REF!</definedName>
    <definedName name="_vena_CashFlowS2_CashFlowB2_R_5_721231448728928257">'Cash Flow'!#REF!</definedName>
    <definedName name="_vena_CashFlowS2_CashFlowB2_R_5_721231448728928259">'Cash Flow'!#REF!</definedName>
    <definedName name="_vena_CashFlowS2_CashFlowB2_R_5_721231448728928261">'Cash Flow'!#REF!</definedName>
    <definedName name="_vena_CashFlowS2_CashFlowB2_R_5_721231448737316864">'Cash Flow'!#REF!</definedName>
    <definedName name="_vena_CashFlowS2_CashFlowB2_R_5_721231448737316866">'Cash Flow'!#REF!</definedName>
    <definedName name="_vena_CashFlowS2_CashFlowB2_R_5_721231448741511169">'Cash Flow'!#REF!</definedName>
    <definedName name="_vena_CashFlowS2_CashFlowB2_R_5_721231448741511171">'Cash Flow'!#REF!</definedName>
    <definedName name="_vena_CashFlowS2_CashFlowB2_R_5_721231448741511173">'Cash Flow'!#REF!</definedName>
    <definedName name="_vena_CashFlowS2_CashFlowB2_R_5_721231448745705473">'Cash Flow'!#REF!</definedName>
    <definedName name="_vena_CashFlowS2_CashFlowB2_R_5_721231448745705475">'Cash Flow'!#REF!</definedName>
    <definedName name="_vena_CashFlowS2_CashFlowB2_R_5_721231448749899776">'Cash Flow'!#REF!</definedName>
    <definedName name="_vena_CashFlowS2_CashFlowB2_R_5_721231448749899778">'Cash Flow'!#REF!</definedName>
    <definedName name="_vena_CashFlowS2_CashFlowB2_R_5_721231448754094080">'Cash Flow'!#REF!</definedName>
    <definedName name="_vena_CashFlowS2_CashFlowB2_R_5_721231448758288385">'Cash Flow'!#REF!</definedName>
    <definedName name="_vena_CashFlowS2_CashFlowB2_R_5_721231448758288387">'Cash Flow'!#REF!</definedName>
    <definedName name="_vena_CashFlowS2_CashFlowB2_R_5_749087830139076610">'Cash Flow'!#REF!</definedName>
    <definedName name="_vena_CashFlowS2_CashFlowB2_R_5_749087864905531392">'Cash Flow'!#REF!</definedName>
    <definedName name="_vena_CashFlowS2_CashFlowB2_R_5_749087910850461696">'Cash Flow'!#REF!</definedName>
    <definedName name="_vena_CashFlowS2_CashFlowB2_R_5_749088060013281299">'Cash Flow'!#REF!</definedName>
    <definedName name="_vena_CashFlowS2_CashFlowB2_R_5_749088115352797184">'Cash Flow'!#REF!</definedName>
    <definedName name="_vena_CashFlowS2_CashFlowB2_R_5_749088180418248704">'Cash Flow'!#REF!</definedName>
    <definedName name="_vena_CashFlowS2_CashFlowB2_R_5_749088587086036992">'Cash Flow'!#REF!</definedName>
    <definedName name="_vena_CashFlowS2_CashFlowB2_R_5_749112547660267520">'Cash Flow'!#REF!</definedName>
    <definedName name="_vena_CashFlowS2_CashFlowB2_R_5_749112608271368192">'Cash Flow'!#REF!</definedName>
    <definedName name="_vena_CashFlowS2_CashFlowB2_R_5_764289229879115776">'Cash Flow'!#REF!</definedName>
    <definedName name="_vena_CashFlowS2_CashFlowB2_R_5_765814190010531840">'Cash Flow'!#REF!</definedName>
    <definedName name="_vena_CashFlowS2_CashFlowB2_R_5_765814447679340544">'Cash Flow'!#REF!</definedName>
    <definedName name="_vena_CashFlowS2_CashFlowB2_R_5_766526426957873152">'Cash Flow'!#REF!</definedName>
    <definedName name="_vena_CashFlowS2_CashFlowB2_R_5_820137883691253760">'Cash Flow'!#REF!</definedName>
    <definedName name="_vena_CashFlowS2_CashFlowB2_R_5_826639481931038720">'Cash Flow'!#REF!</definedName>
    <definedName name="_vena_CashFlowS2_CashFlowB2_R_5_829902262057828352">'Cash Flow'!#REF!</definedName>
    <definedName name="_vena_CashFlowS2_CashFlowB2_R_5_845143360720863232">'Cash Flow'!#REF!</definedName>
    <definedName name="_vena_CashFlowS2_CashFlowB2_R_5_851989668665229312">'Cash Flow'!#REF!</definedName>
    <definedName name="_vena_CashFlowS2_CashFlowB2_R_5_888954560046039041">'Cash Flow'!#REF!</definedName>
    <definedName name="_vena_CashFlowS2_CashFlowB2_R_5_896565875103760385">'Cash Flow'!#REF!</definedName>
    <definedName name="_vena_CashFlowS2_CashFlowB2_R_5_946970774233284608">'Cash Flow'!#REF!</definedName>
    <definedName name="_vena_CashFlowS2_CashFlowB2_R_5_951930561890746371">'Cash Flow'!#REF!</definedName>
    <definedName name="_vena_CashFlowS2_CashFlowB2_R_5_951930655779848193">'Cash Flow'!#REF!</definedName>
    <definedName name="_vena_CashFlowS2_CashFlowB2_R_5_951930778467565568">'Cash Flow'!#REF!</definedName>
    <definedName name="_vena_CashFlowS2_CashFlowB3_C_8_720177941305491604">'Cash Flow'!#REF!</definedName>
    <definedName name="_vena_CashFlowS2_CashFlowB3_C_8_720177941305491604_1">'Cash Flow'!#REF!</definedName>
    <definedName name="_vena_CashFlowS2_CashFlowB3_C_8_720177941305491604_10">'Cash Flow'!#REF!</definedName>
    <definedName name="_vena_CashFlowS2_CashFlowB3_C_8_720177941305491604_11">'Cash Flow'!#REF!</definedName>
    <definedName name="_vena_CashFlowS2_CashFlowB3_C_8_720177941305491604_12">'Cash Flow'!#REF!</definedName>
    <definedName name="_vena_CashFlowS2_CashFlowB3_C_8_720177941305491604_13">'Cash Flow'!#REF!</definedName>
    <definedName name="_vena_CashFlowS2_CashFlowB3_C_8_720177941305491604_14">'Cash Flow'!#REF!</definedName>
    <definedName name="_vena_CashFlowS2_CashFlowB3_C_8_720177941305491604_15">'Cash Flow'!#REF!</definedName>
    <definedName name="_vena_CashFlowS2_CashFlowB3_C_8_720177941305491604_16">'Cash Flow'!#REF!</definedName>
    <definedName name="_vena_CashFlowS2_CashFlowB3_C_8_720177941305491604_17">'Cash Flow'!#REF!</definedName>
    <definedName name="_vena_CashFlowS2_CashFlowB3_C_8_720177941305491604_18">'Cash Flow'!#REF!</definedName>
    <definedName name="_vena_CashFlowS2_CashFlowB3_C_8_720177941305491604_19">'Cash Flow'!#REF!</definedName>
    <definedName name="_vena_CashFlowS2_CashFlowB3_C_8_720177941305491604_2">'Cash Flow'!#REF!</definedName>
    <definedName name="_vena_CashFlowS2_CashFlowB3_C_8_720177941305491604_20">'Cash Flow'!#REF!</definedName>
    <definedName name="_vena_CashFlowS2_CashFlowB3_C_8_720177941305491604_21">'Cash Flow'!#REF!</definedName>
    <definedName name="_vena_CashFlowS2_CashFlowB3_C_8_720177941305491604_22">'Cash Flow'!#REF!</definedName>
    <definedName name="_vena_CashFlowS2_CashFlowB3_C_8_720177941305491604_23">'Cash Flow'!#REF!</definedName>
    <definedName name="_vena_CashFlowS2_CashFlowB3_C_8_720177941305491604_24">'Cash Flow'!#REF!</definedName>
    <definedName name="_vena_CashFlowS2_CashFlowB3_C_8_720177941305491604_25">'Cash Flow'!#REF!</definedName>
    <definedName name="_vena_CashFlowS2_CashFlowB3_C_8_720177941305491604_26">'Cash Flow'!#REF!</definedName>
    <definedName name="_vena_CashFlowS2_CashFlowB3_C_8_720177941305491604_27">'Cash Flow'!#REF!</definedName>
    <definedName name="_vena_CashFlowS2_CashFlowB3_C_8_720177941305491604_28">'Cash Flow'!#REF!</definedName>
    <definedName name="_vena_CashFlowS2_CashFlowB3_C_8_720177941305491604_29">'Cash Flow'!#REF!</definedName>
    <definedName name="_vena_CashFlowS2_CashFlowB3_C_8_720177941305491604_3">'Cash Flow'!#REF!</definedName>
    <definedName name="_vena_CashFlowS2_CashFlowB3_C_8_720177941305491604_30">'Cash Flow'!#REF!</definedName>
    <definedName name="_vena_CashFlowS2_CashFlowB3_C_8_720177941305491604_31">'Cash Flow'!#REF!</definedName>
    <definedName name="_vena_CashFlowS2_CashFlowB3_C_8_720177941305491604_32">'Cash Flow'!#REF!</definedName>
    <definedName name="_vena_CashFlowS2_CashFlowB3_C_8_720177941305491604_33">'Cash Flow'!#REF!</definedName>
    <definedName name="_vena_CashFlowS2_CashFlowB3_C_8_720177941305491604_34">'Cash Flow'!#REF!</definedName>
    <definedName name="_vena_CashFlowS2_CashFlowB3_C_8_720177941305491604_35">'Cash Flow'!#REF!</definedName>
    <definedName name="_vena_CashFlowS2_CashFlowB3_C_8_720177941305491604_36">'Cash Flow'!#REF!</definedName>
    <definedName name="_vena_CashFlowS2_CashFlowB3_C_8_720177941305491604_37">'Cash Flow'!#REF!</definedName>
    <definedName name="_vena_CashFlowS2_CashFlowB3_C_8_720177941305491604_38">'Cash Flow'!#REF!</definedName>
    <definedName name="_vena_CashFlowS2_CashFlowB3_C_8_720177941305491604_39">'Cash Flow'!#REF!</definedName>
    <definedName name="_vena_CashFlowS2_CashFlowB3_C_8_720177941305491604_4">'Cash Flow'!#REF!</definedName>
    <definedName name="_vena_CashFlowS2_CashFlowB3_C_8_720177941305491604_40">'Cash Flow'!#REF!</definedName>
    <definedName name="_vena_CashFlowS2_CashFlowB3_C_8_720177941305491604_41">'Cash Flow'!#REF!</definedName>
    <definedName name="_vena_CashFlowS2_CashFlowB3_C_8_720177941305491604_42">'Cash Flow'!#REF!</definedName>
    <definedName name="_vena_CashFlowS2_CashFlowB3_C_8_720177941305491604_43">'Cash Flow'!#REF!</definedName>
    <definedName name="_vena_CashFlowS2_CashFlowB3_C_8_720177941305491604_44">'Cash Flow'!#REF!</definedName>
    <definedName name="_vena_CashFlowS2_CashFlowB3_C_8_720177941305491604_45">'Cash Flow'!#REF!</definedName>
    <definedName name="_vena_CashFlowS2_CashFlowB3_C_8_720177941305491604_46">'Cash Flow'!#REF!</definedName>
    <definedName name="_vena_CashFlowS2_CashFlowB3_C_8_720177941305491604_47">'Cash Flow'!#REF!</definedName>
    <definedName name="_vena_CashFlowS2_CashFlowB3_C_8_720177941305491604_48">'Cash Flow'!#REF!</definedName>
    <definedName name="_vena_CashFlowS2_CashFlowB3_C_8_720177941305491604_49">'Cash Flow'!#REF!</definedName>
    <definedName name="_vena_CashFlowS2_CashFlowB3_C_8_720177941305491604_5">'Cash Flow'!#REF!</definedName>
    <definedName name="_vena_CashFlowS2_CashFlowB3_C_8_720177941305491604_50">'Cash Flow'!#REF!</definedName>
    <definedName name="_vena_CashFlowS2_CashFlowB3_C_8_720177941305491604_51">'Cash Flow'!#REF!</definedName>
    <definedName name="_vena_CashFlowS2_CashFlowB3_C_8_720177941305491604_52">'Cash Flow'!#REF!</definedName>
    <definedName name="_vena_CashFlowS2_CashFlowB3_C_8_720177941305491604_53">'Cash Flow'!#REF!</definedName>
    <definedName name="_vena_CashFlowS2_CashFlowB3_C_8_720177941305491604_54">'Cash Flow'!#REF!</definedName>
    <definedName name="_vena_CashFlowS2_CashFlowB3_C_8_720177941305491604_55">'Cash Flow'!#REF!</definedName>
    <definedName name="_vena_CashFlowS2_CashFlowB3_C_8_720177941305491604_56">'Cash Flow'!#REF!</definedName>
    <definedName name="_vena_CashFlowS2_CashFlowB3_C_8_720177941305491604_57">'Cash Flow'!#REF!</definedName>
    <definedName name="_vena_CashFlowS2_CashFlowB3_C_8_720177941305491604_58">'Cash Flow'!#REF!</definedName>
    <definedName name="_vena_CashFlowS2_CashFlowB3_C_8_720177941305491604_59">'Cash Flow'!#REF!</definedName>
    <definedName name="_vena_CashFlowS2_CashFlowB3_C_8_720177941305491604_6">'Cash Flow'!#REF!</definedName>
    <definedName name="_vena_CashFlowS2_CashFlowB3_C_8_720177941305491604_60">'Cash Flow'!#REF!</definedName>
    <definedName name="_vena_CashFlowS2_CashFlowB3_C_8_720177941305491604_61">'Cash Flow'!#REF!</definedName>
    <definedName name="_vena_CashFlowS2_CashFlowB3_C_8_720177941305491604_62">'Cash Flow'!#REF!</definedName>
    <definedName name="_vena_CashFlowS2_CashFlowB3_C_8_720177941305491604_63">'Cash Flow'!#REF!</definedName>
    <definedName name="_vena_CashFlowS2_CashFlowB3_C_8_720177941305491604_64">'Cash Flow'!#REF!</definedName>
    <definedName name="_vena_CashFlowS2_CashFlowB3_C_8_720177941305491604_65">'Cash Flow'!#REF!</definedName>
    <definedName name="_vena_CashFlowS2_CashFlowB3_C_8_720177941305491604_66">'Cash Flow'!#REF!</definedName>
    <definedName name="_vena_CashFlowS2_CashFlowB3_C_8_720177941305491604_67">'Cash Flow'!#REF!</definedName>
    <definedName name="_vena_CashFlowS2_CashFlowB3_C_8_720177941305491604_68">'Cash Flow'!#REF!</definedName>
    <definedName name="_vena_CashFlowS2_CashFlowB3_C_8_720177941305491604_69">'Cash Flow'!#REF!</definedName>
    <definedName name="_vena_CashFlowS2_CashFlowB3_C_8_720177941305491604_7">'Cash Flow'!#REF!</definedName>
    <definedName name="_vena_CashFlowS2_CashFlowB3_C_8_720177941305491604_70">'Cash Flow'!#REF!</definedName>
    <definedName name="_vena_CashFlowS2_CashFlowB3_C_8_720177941305491604_71">'Cash Flow'!#REF!</definedName>
    <definedName name="_vena_CashFlowS2_CashFlowB3_C_8_720177941305491604_8">'Cash Flow'!#REF!</definedName>
    <definedName name="_vena_CashFlowS2_CashFlowB3_C_8_720177941305491604_9">'Cash Flow'!#REF!</definedName>
    <definedName name="_vena_CashFlowS2_CashFlowB3_C_FV_56493ffece784c5db4cd0fd3b40a250d">'Cash Flow'!#REF!</definedName>
    <definedName name="_vena_CashFlowS2_CashFlowB3_C_FV_56493ffece784c5db4cd0fd3b40a250d_1">'Cash Flow'!#REF!</definedName>
    <definedName name="_vena_CashFlowS2_CashFlowB3_C_FV_56493ffece784c5db4cd0fd3b40a250d_10">'Cash Flow'!#REF!</definedName>
    <definedName name="_vena_CashFlowS2_CashFlowB3_C_FV_56493ffece784c5db4cd0fd3b40a250d_11">'Cash Flow'!#REF!</definedName>
    <definedName name="_vena_CashFlowS2_CashFlowB3_C_FV_56493ffece784c5db4cd0fd3b40a250d_12">'Cash Flow'!#REF!</definedName>
    <definedName name="_vena_CashFlowS2_CashFlowB3_C_FV_56493ffece784c5db4cd0fd3b40a250d_13">'Cash Flow'!#REF!</definedName>
    <definedName name="_vena_CashFlowS2_CashFlowB3_C_FV_56493ffece784c5db4cd0fd3b40a250d_14">'Cash Flow'!#REF!</definedName>
    <definedName name="_vena_CashFlowS2_CashFlowB3_C_FV_56493ffece784c5db4cd0fd3b40a250d_15">'Cash Flow'!#REF!</definedName>
    <definedName name="_vena_CashFlowS2_CashFlowB3_C_FV_56493ffece784c5db4cd0fd3b40a250d_16">'Cash Flow'!#REF!</definedName>
    <definedName name="_vena_CashFlowS2_CashFlowB3_C_FV_56493ffece784c5db4cd0fd3b40a250d_17">'Cash Flow'!#REF!</definedName>
    <definedName name="_vena_CashFlowS2_CashFlowB3_C_FV_56493ffece784c5db4cd0fd3b40a250d_18">'Cash Flow'!#REF!</definedName>
    <definedName name="_vena_CashFlowS2_CashFlowB3_C_FV_56493ffece784c5db4cd0fd3b40a250d_19">'Cash Flow'!#REF!</definedName>
    <definedName name="_vena_CashFlowS2_CashFlowB3_C_FV_56493ffece784c5db4cd0fd3b40a250d_2">'Cash Flow'!#REF!</definedName>
    <definedName name="_vena_CashFlowS2_CashFlowB3_C_FV_56493ffece784c5db4cd0fd3b40a250d_20">'Cash Flow'!#REF!</definedName>
    <definedName name="_vena_CashFlowS2_CashFlowB3_C_FV_56493ffece784c5db4cd0fd3b40a250d_21">'Cash Flow'!#REF!</definedName>
    <definedName name="_vena_CashFlowS2_CashFlowB3_C_FV_56493ffece784c5db4cd0fd3b40a250d_22">'Cash Flow'!#REF!</definedName>
    <definedName name="_vena_CashFlowS2_CashFlowB3_C_FV_56493ffece784c5db4cd0fd3b40a250d_23">'Cash Flow'!#REF!</definedName>
    <definedName name="_vena_CashFlowS2_CashFlowB3_C_FV_56493ffece784c5db4cd0fd3b40a250d_24">'Cash Flow'!#REF!</definedName>
    <definedName name="_vena_CashFlowS2_CashFlowB3_C_FV_56493ffece784c5db4cd0fd3b40a250d_25">'Cash Flow'!#REF!</definedName>
    <definedName name="_vena_CashFlowS2_CashFlowB3_C_FV_56493ffece784c5db4cd0fd3b40a250d_26">'Cash Flow'!#REF!</definedName>
    <definedName name="_vena_CashFlowS2_CashFlowB3_C_FV_56493ffece784c5db4cd0fd3b40a250d_27">'Cash Flow'!#REF!</definedName>
    <definedName name="_vena_CashFlowS2_CashFlowB3_C_FV_56493ffece784c5db4cd0fd3b40a250d_28">'Cash Flow'!#REF!</definedName>
    <definedName name="_vena_CashFlowS2_CashFlowB3_C_FV_56493ffece784c5db4cd0fd3b40a250d_29">'Cash Flow'!#REF!</definedName>
    <definedName name="_vena_CashFlowS2_CashFlowB3_C_FV_56493ffece784c5db4cd0fd3b40a250d_3">'Cash Flow'!#REF!</definedName>
    <definedName name="_vena_CashFlowS2_CashFlowB3_C_FV_56493ffece784c5db4cd0fd3b40a250d_30">'Cash Flow'!#REF!</definedName>
    <definedName name="_vena_CashFlowS2_CashFlowB3_C_FV_56493ffece784c5db4cd0fd3b40a250d_31">'Cash Flow'!#REF!</definedName>
    <definedName name="_vena_CashFlowS2_CashFlowB3_C_FV_56493ffece784c5db4cd0fd3b40a250d_32">'Cash Flow'!#REF!</definedName>
    <definedName name="_vena_CashFlowS2_CashFlowB3_C_FV_56493ffece784c5db4cd0fd3b40a250d_33">'Cash Flow'!#REF!</definedName>
    <definedName name="_vena_CashFlowS2_CashFlowB3_C_FV_56493ffece784c5db4cd0fd3b40a250d_34">'Cash Flow'!#REF!</definedName>
    <definedName name="_vena_CashFlowS2_CashFlowB3_C_FV_56493ffece784c5db4cd0fd3b40a250d_35">'Cash Flow'!#REF!</definedName>
    <definedName name="_vena_CashFlowS2_CashFlowB3_C_FV_56493ffece784c5db4cd0fd3b40a250d_36">'Cash Flow'!#REF!</definedName>
    <definedName name="_vena_CashFlowS2_CashFlowB3_C_FV_56493ffece784c5db4cd0fd3b40a250d_37">'Cash Flow'!#REF!</definedName>
    <definedName name="_vena_CashFlowS2_CashFlowB3_C_FV_56493ffece784c5db4cd0fd3b40a250d_38">'Cash Flow'!#REF!</definedName>
    <definedName name="_vena_CashFlowS2_CashFlowB3_C_FV_56493ffece784c5db4cd0fd3b40a250d_39">'Cash Flow'!#REF!</definedName>
    <definedName name="_vena_CashFlowS2_CashFlowB3_C_FV_56493ffece784c5db4cd0fd3b40a250d_4">'Cash Flow'!#REF!</definedName>
    <definedName name="_vena_CashFlowS2_CashFlowB3_C_FV_56493ffece784c5db4cd0fd3b40a250d_40">'Cash Flow'!#REF!</definedName>
    <definedName name="_vena_CashFlowS2_CashFlowB3_C_FV_56493ffece784c5db4cd0fd3b40a250d_41">'Cash Flow'!#REF!</definedName>
    <definedName name="_vena_CashFlowS2_CashFlowB3_C_FV_56493ffece784c5db4cd0fd3b40a250d_42">'Cash Flow'!#REF!</definedName>
    <definedName name="_vena_CashFlowS2_CashFlowB3_C_FV_56493ffece784c5db4cd0fd3b40a250d_43">'Cash Flow'!#REF!</definedName>
    <definedName name="_vena_CashFlowS2_CashFlowB3_C_FV_56493ffece784c5db4cd0fd3b40a250d_44">'Cash Flow'!#REF!</definedName>
    <definedName name="_vena_CashFlowS2_CashFlowB3_C_FV_56493ffece784c5db4cd0fd3b40a250d_45">'Cash Flow'!#REF!</definedName>
    <definedName name="_vena_CashFlowS2_CashFlowB3_C_FV_56493ffece784c5db4cd0fd3b40a250d_46">'Cash Flow'!#REF!</definedName>
    <definedName name="_vena_CashFlowS2_CashFlowB3_C_FV_56493ffece784c5db4cd0fd3b40a250d_47">'Cash Flow'!#REF!</definedName>
    <definedName name="_vena_CashFlowS2_CashFlowB3_C_FV_56493ffece784c5db4cd0fd3b40a250d_48">'Cash Flow'!#REF!</definedName>
    <definedName name="_vena_CashFlowS2_CashFlowB3_C_FV_56493ffece784c5db4cd0fd3b40a250d_49">'Cash Flow'!#REF!</definedName>
    <definedName name="_vena_CashFlowS2_CashFlowB3_C_FV_56493ffece784c5db4cd0fd3b40a250d_5">'Cash Flow'!#REF!</definedName>
    <definedName name="_vena_CashFlowS2_CashFlowB3_C_FV_56493ffece784c5db4cd0fd3b40a250d_50">'Cash Flow'!#REF!</definedName>
    <definedName name="_vena_CashFlowS2_CashFlowB3_C_FV_56493ffece784c5db4cd0fd3b40a250d_51">'Cash Flow'!#REF!</definedName>
    <definedName name="_vena_CashFlowS2_CashFlowB3_C_FV_56493ffece784c5db4cd0fd3b40a250d_52">'Cash Flow'!#REF!</definedName>
    <definedName name="_vena_CashFlowS2_CashFlowB3_C_FV_56493ffece784c5db4cd0fd3b40a250d_53">'Cash Flow'!#REF!</definedName>
    <definedName name="_vena_CashFlowS2_CashFlowB3_C_FV_56493ffece784c5db4cd0fd3b40a250d_54">'Cash Flow'!#REF!</definedName>
    <definedName name="_vena_CashFlowS2_CashFlowB3_C_FV_56493ffece784c5db4cd0fd3b40a250d_55">'Cash Flow'!#REF!</definedName>
    <definedName name="_vena_CashFlowS2_CashFlowB3_C_FV_56493ffece784c5db4cd0fd3b40a250d_56">'Cash Flow'!#REF!</definedName>
    <definedName name="_vena_CashFlowS2_CashFlowB3_C_FV_56493ffece784c5db4cd0fd3b40a250d_57">'Cash Flow'!#REF!</definedName>
    <definedName name="_vena_CashFlowS2_CashFlowB3_C_FV_56493ffece784c5db4cd0fd3b40a250d_58">'Cash Flow'!#REF!</definedName>
    <definedName name="_vena_CashFlowS2_CashFlowB3_C_FV_56493ffece784c5db4cd0fd3b40a250d_59">'Cash Flow'!#REF!</definedName>
    <definedName name="_vena_CashFlowS2_CashFlowB3_C_FV_56493ffece784c5db4cd0fd3b40a250d_6">'Cash Flow'!#REF!</definedName>
    <definedName name="_vena_CashFlowS2_CashFlowB3_C_FV_56493ffece784c5db4cd0fd3b40a250d_60">'Cash Flow'!#REF!</definedName>
    <definedName name="_vena_CashFlowS2_CashFlowB3_C_FV_56493ffece784c5db4cd0fd3b40a250d_61">'Cash Flow'!#REF!</definedName>
    <definedName name="_vena_CashFlowS2_CashFlowB3_C_FV_56493ffece784c5db4cd0fd3b40a250d_62">'Cash Flow'!#REF!</definedName>
    <definedName name="_vena_CashFlowS2_CashFlowB3_C_FV_56493ffece784c5db4cd0fd3b40a250d_63">'Cash Flow'!#REF!</definedName>
    <definedName name="_vena_CashFlowS2_CashFlowB3_C_FV_56493ffece784c5db4cd0fd3b40a250d_64">'Cash Flow'!#REF!</definedName>
    <definedName name="_vena_CashFlowS2_CashFlowB3_C_FV_56493ffece784c5db4cd0fd3b40a250d_65">'Cash Flow'!#REF!</definedName>
    <definedName name="_vena_CashFlowS2_CashFlowB3_C_FV_56493ffece784c5db4cd0fd3b40a250d_66">'Cash Flow'!#REF!</definedName>
    <definedName name="_vena_CashFlowS2_CashFlowB3_C_FV_56493ffece784c5db4cd0fd3b40a250d_67">'Cash Flow'!#REF!</definedName>
    <definedName name="_vena_CashFlowS2_CashFlowB3_C_FV_56493ffece784c5db4cd0fd3b40a250d_68">'Cash Flow'!#REF!</definedName>
    <definedName name="_vena_CashFlowS2_CashFlowB3_C_FV_56493ffece784c5db4cd0fd3b40a250d_69">'Cash Flow'!#REF!</definedName>
    <definedName name="_vena_CashFlowS2_CashFlowB3_C_FV_56493ffece784c5db4cd0fd3b40a250d_7">'Cash Flow'!#REF!</definedName>
    <definedName name="_vena_CashFlowS2_CashFlowB3_C_FV_56493ffece784c5db4cd0fd3b40a250d_70">'Cash Flow'!#REF!</definedName>
    <definedName name="_vena_CashFlowS2_CashFlowB3_C_FV_56493ffece784c5db4cd0fd3b40a250d_71">'Cash Flow'!#REF!</definedName>
    <definedName name="_vena_CashFlowS2_CashFlowB3_C_FV_56493ffece784c5db4cd0fd3b40a250d_8">'Cash Flow'!#REF!</definedName>
    <definedName name="_vena_CashFlowS2_CashFlowB3_C_FV_56493ffece784c5db4cd0fd3b40a250d_9">'Cash Flow'!#REF!</definedName>
    <definedName name="_vena_CashFlowS2_CashFlowB3_C_FV_a398e917565c475b8f0c5e9ebb5e002d">'Cash Flow'!#REF!</definedName>
    <definedName name="_vena_CashFlowS2_CashFlowB3_C_FV_a398e917565c475b8f0c5e9ebb5e002d_1">'Cash Flow'!#REF!</definedName>
    <definedName name="_vena_CashFlowS2_CashFlowB3_C_FV_a398e917565c475b8f0c5e9ebb5e002d_10">'Cash Flow'!#REF!</definedName>
    <definedName name="_vena_CashFlowS2_CashFlowB3_C_FV_a398e917565c475b8f0c5e9ebb5e002d_11">'Cash Flow'!#REF!</definedName>
    <definedName name="_vena_CashFlowS2_CashFlowB3_C_FV_a398e917565c475b8f0c5e9ebb5e002d_12">'Cash Flow'!#REF!</definedName>
    <definedName name="_vena_CashFlowS2_CashFlowB3_C_FV_a398e917565c475b8f0c5e9ebb5e002d_13">'Cash Flow'!#REF!</definedName>
    <definedName name="_vena_CashFlowS2_CashFlowB3_C_FV_a398e917565c475b8f0c5e9ebb5e002d_14">'Cash Flow'!#REF!</definedName>
    <definedName name="_vena_CashFlowS2_CashFlowB3_C_FV_a398e917565c475b8f0c5e9ebb5e002d_15">'Cash Flow'!#REF!</definedName>
    <definedName name="_vena_CashFlowS2_CashFlowB3_C_FV_a398e917565c475b8f0c5e9ebb5e002d_16">'Cash Flow'!#REF!</definedName>
    <definedName name="_vena_CashFlowS2_CashFlowB3_C_FV_a398e917565c475b8f0c5e9ebb5e002d_17">'Cash Flow'!#REF!</definedName>
    <definedName name="_vena_CashFlowS2_CashFlowB3_C_FV_a398e917565c475b8f0c5e9ebb5e002d_18">'Cash Flow'!#REF!</definedName>
    <definedName name="_vena_CashFlowS2_CashFlowB3_C_FV_a398e917565c475b8f0c5e9ebb5e002d_19">'Cash Flow'!#REF!</definedName>
    <definedName name="_vena_CashFlowS2_CashFlowB3_C_FV_a398e917565c475b8f0c5e9ebb5e002d_2">'Cash Flow'!#REF!</definedName>
    <definedName name="_vena_CashFlowS2_CashFlowB3_C_FV_a398e917565c475b8f0c5e9ebb5e002d_20">'Cash Flow'!#REF!</definedName>
    <definedName name="_vena_CashFlowS2_CashFlowB3_C_FV_a398e917565c475b8f0c5e9ebb5e002d_21">'Cash Flow'!#REF!</definedName>
    <definedName name="_vena_CashFlowS2_CashFlowB3_C_FV_a398e917565c475b8f0c5e9ebb5e002d_22">'Cash Flow'!#REF!</definedName>
    <definedName name="_vena_CashFlowS2_CashFlowB3_C_FV_a398e917565c475b8f0c5e9ebb5e002d_23">'Cash Flow'!#REF!</definedName>
    <definedName name="_vena_CashFlowS2_CashFlowB3_C_FV_a398e917565c475b8f0c5e9ebb5e002d_24">'Cash Flow'!#REF!</definedName>
    <definedName name="_vena_CashFlowS2_CashFlowB3_C_FV_a398e917565c475b8f0c5e9ebb5e002d_25">'Cash Flow'!#REF!</definedName>
    <definedName name="_vena_CashFlowS2_CashFlowB3_C_FV_a398e917565c475b8f0c5e9ebb5e002d_26">'Cash Flow'!#REF!</definedName>
    <definedName name="_vena_CashFlowS2_CashFlowB3_C_FV_a398e917565c475b8f0c5e9ebb5e002d_27">'Cash Flow'!#REF!</definedName>
    <definedName name="_vena_CashFlowS2_CashFlowB3_C_FV_a398e917565c475b8f0c5e9ebb5e002d_28">'Cash Flow'!#REF!</definedName>
    <definedName name="_vena_CashFlowS2_CashFlowB3_C_FV_a398e917565c475b8f0c5e9ebb5e002d_29">'Cash Flow'!#REF!</definedName>
    <definedName name="_vena_CashFlowS2_CashFlowB3_C_FV_a398e917565c475b8f0c5e9ebb5e002d_3">'Cash Flow'!#REF!</definedName>
    <definedName name="_vena_CashFlowS2_CashFlowB3_C_FV_a398e917565c475b8f0c5e9ebb5e002d_30">'Cash Flow'!#REF!</definedName>
    <definedName name="_vena_CashFlowS2_CashFlowB3_C_FV_a398e917565c475b8f0c5e9ebb5e002d_31">'Cash Flow'!#REF!</definedName>
    <definedName name="_vena_CashFlowS2_CashFlowB3_C_FV_a398e917565c475b8f0c5e9ebb5e002d_32">'Cash Flow'!#REF!</definedName>
    <definedName name="_vena_CashFlowS2_CashFlowB3_C_FV_a398e917565c475b8f0c5e9ebb5e002d_33">'Cash Flow'!#REF!</definedName>
    <definedName name="_vena_CashFlowS2_CashFlowB3_C_FV_a398e917565c475b8f0c5e9ebb5e002d_34">'Cash Flow'!#REF!</definedName>
    <definedName name="_vena_CashFlowS2_CashFlowB3_C_FV_a398e917565c475b8f0c5e9ebb5e002d_35">'Cash Flow'!#REF!</definedName>
    <definedName name="_vena_CashFlowS2_CashFlowB3_C_FV_a398e917565c475b8f0c5e9ebb5e002d_36">'Cash Flow'!#REF!</definedName>
    <definedName name="_vena_CashFlowS2_CashFlowB3_C_FV_a398e917565c475b8f0c5e9ebb5e002d_37">'Cash Flow'!#REF!</definedName>
    <definedName name="_vena_CashFlowS2_CashFlowB3_C_FV_a398e917565c475b8f0c5e9ebb5e002d_38">'Cash Flow'!#REF!</definedName>
    <definedName name="_vena_CashFlowS2_CashFlowB3_C_FV_a398e917565c475b8f0c5e9ebb5e002d_39">'Cash Flow'!#REF!</definedName>
    <definedName name="_vena_CashFlowS2_CashFlowB3_C_FV_a398e917565c475b8f0c5e9ebb5e002d_4">'Cash Flow'!#REF!</definedName>
    <definedName name="_vena_CashFlowS2_CashFlowB3_C_FV_a398e917565c475b8f0c5e9ebb5e002d_40">'Cash Flow'!#REF!</definedName>
    <definedName name="_vena_CashFlowS2_CashFlowB3_C_FV_a398e917565c475b8f0c5e9ebb5e002d_41">'Cash Flow'!#REF!</definedName>
    <definedName name="_vena_CashFlowS2_CashFlowB3_C_FV_a398e917565c475b8f0c5e9ebb5e002d_42">'Cash Flow'!#REF!</definedName>
    <definedName name="_vena_CashFlowS2_CashFlowB3_C_FV_a398e917565c475b8f0c5e9ebb5e002d_43">'Cash Flow'!#REF!</definedName>
    <definedName name="_vena_CashFlowS2_CashFlowB3_C_FV_a398e917565c475b8f0c5e9ebb5e002d_44">'Cash Flow'!#REF!</definedName>
    <definedName name="_vena_CashFlowS2_CashFlowB3_C_FV_a398e917565c475b8f0c5e9ebb5e002d_45">'Cash Flow'!#REF!</definedName>
    <definedName name="_vena_CashFlowS2_CashFlowB3_C_FV_a398e917565c475b8f0c5e9ebb5e002d_46">'Cash Flow'!#REF!</definedName>
    <definedName name="_vena_CashFlowS2_CashFlowB3_C_FV_a398e917565c475b8f0c5e9ebb5e002d_47">'Cash Flow'!#REF!</definedName>
    <definedName name="_vena_CashFlowS2_CashFlowB3_C_FV_a398e917565c475b8f0c5e9ebb5e002d_48">'Cash Flow'!#REF!</definedName>
    <definedName name="_vena_CashFlowS2_CashFlowB3_C_FV_a398e917565c475b8f0c5e9ebb5e002d_49">'Cash Flow'!#REF!</definedName>
    <definedName name="_vena_CashFlowS2_CashFlowB3_C_FV_a398e917565c475b8f0c5e9ebb5e002d_5">'Cash Flow'!#REF!</definedName>
    <definedName name="_vena_CashFlowS2_CashFlowB3_C_FV_a398e917565c475b8f0c5e9ebb5e002d_50">'Cash Flow'!#REF!</definedName>
    <definedName name="_vena_CashFlowS2_CashFlowB3_C_FV_a398e917565c475b8f0c5e9ebb5e002d_51">'Cash Flow'!#REF!</definedName>
    <definedName name="_vena_CashFlowS2_CashFlowB3_C_FV_a398e917565c475b8f0c5e9ebb5e002d_52">'Cash Flow'!#REF!</definedName>
    <definedName name="_vena_CashFlowS2_CashFlowB3_C_FV_a398e917565c475b8f0c5e9ebb5e002d_53">'Cash Flow'!#REF!</definedName>
    <definedName name="_vena_CashFlowS2_CashFlowB3_C_FV_a398e917565c475b8f0c5e9ebb5e002d_54">'Cash Flow'!#REF!</definedName>
    <definedName name="_vena_CashFlowS2_CashFlowB3_C_FV_a398e917565c475b8f0c5e9ebb5e002d_55">'Cash Flow'!#REF!</definedName>
    <definedName name="_vena_CashFlowS2_CashFlowB3_C_FV_a398e917565c475b8f0c5e9ebb5e002d_56">'Cash Flow'!#REF!</definedName>
    <definedName name="_vena_CashFlowS2_CashFlowB3_C_FV_a398e917565c475b8f0c5e9ebb5e002d_57">'Cash Flow'!#REF!</definedName>
    <definedName name="_vena_CashFlowS2_CashFlowB3_C_FV_a398e917565c475b8f0c5e9ebb5e002d_58">'Cash Flow'!#REF!</definedName>
    <definedName name="_vena_CashFlowS2_CashFlowB3_C_FV_a398e917565c475b8f0c5e9ebb5e002d_59">'Cash Flow'!#REF!</definedName>
    <definedName name="_vena_CashFlowS2_CashFlowB3_C_FV_a398e917565c475b8f0c5e9ebb5e002d_6">'Cash Flow'!#REF!</definedName>
    <definedName name="_vena_CashFlowS2_CashFlowB3_C_FV_a398e917565c475b8f0c5e9ebb5e002d_60">'Cash Flow'!#REF!</definedName>
    <definedName name="_vena_CashFlowS2_CashFlowB3_C_FV_a398e917565c475b8f0c5e9ebb5e002d_61">'Cash Flow'!#REF!</definedName>
    <definedName name="_vena_CashFlowS2_CashFlowB3_C_FV_a398e917565c475b8f0c5e9ebb5e002d_62">'Cash Flow'!#REF!</definedName>
    <definedName name="_vena_CashFlowS2_CashFlowB3_C_FV_a398e917565c475b8f0c5e9ebb5e002d_63">'Cash Flow'!#REF!</definedName>
    <definedName name="_vena_CashFlowS2_CashFlowB3_C_FV_a398e917565c475b8f0c5e9ebb5e002d_64">'Cash Flow'!#REF!</definedName>
    <definedName name="_vena_CashFlowS2_CashFlowB3_C_FV_a398e917565c475b8f0c5e9ebb5e002d_65">'Cash Flow'!#REF!</definedName>
    <definedName name="_vena_CashFlowS2_CashFlowB3_C_FV_a398e917565c475b8f0c5e9ebb5e002d_66">'Cash Flow'!#REF!</definedName>
    <definedName name="_vena_CashFlowS2_CashFlowB3_C_FV_a398e917565c475b8f0c5e9ebb5e002d_67">'Cash Flow'!#REF!</definedName>
    <definedName name="_vena_CashFlowS2_CashFlowB3_C_FV_a398e917565c475b8f0c5e9ebb5e002d_68">'Cash Flow'!#REF!</definedName>
    <definedName name="_vena_CashFlowS2_CashFlowB3_C_FV_a398e917565c475b8f0c5e9ebb5e002d_69">'Cash Flow'!#REF!</definedName>
    <definedName name="_vena_CashFlowS2_CashFlowB3_C_FV_a398e917565c475b8f0c5e9ebb5e002d_7">'Cash Flow'!#REF!</definedName>
    <definedName name="_vena_CashFlowS2_CashFlowB3_C_FV_a398e917565c475b8f0c5e9ebb5e002d_70">'Cash Flow'!#REF!</definedName>
    <definedName name="_vena_CashFlowS2_CashFlowB3_C_FV_a398e917565c475b8f0c5e9ebb5e002d_71">'Cash Flow'!#REF!</definedName>
    <definedName name="_vena_CashFlowS2_CashFlowB3_C_FV_a398e917565c475b8f0c5e9ebb5e002d_8">'Cash Flow'!#REF!</definedName>
    <definedName name="_vena_CashFlowS2_CashFlowB3_C_FV_a398e917565c475b8f0c5e9ebb5e002d_9">'Cash Flow'!#REF!</definedName>
    <definedName name="_vena_CashFlowS2_CashFlowB3_C_FV_e1c3a244dc3d4f149ecdf7d748811086">'Cash Flow'!#REF!</definedName>
    <definedName name="_vena_CashFlowS2_CashFlowB3_C_FV_e1c3a244dc3d4f149ecdf7d748811086_1">'Cash Flow'!#REF!</definedName>
    <definedName name="_vena_CashFlowS2_CashFlowB3_C_FV_e1c3a244dc3d4f149ecdf7d748811086_10">'Cash Flow'!#REF!</definedName>
    <definedName name="_vena_CashFlowS2_CashFlowB3_C_FV_e1c3a244dc3d4f149ecdf7d748811086_11">'Cash Flow'!#REF!</definedName>
    <definedName name="_vena_CashFlowS2_CashFlowB3_C_FV_e1c3a244dc3d4f149ecdf7d748811086_12">'Cash Flow'!#REF!</definedName>
    <definedName name="_vena_CashFlowS2_CashFlowB3_C_FV_e1c3a244dc3d4f149ecdf7d748811086_13">'Cash Flow'!#REF!</definedName>
    <definedName name="_vena_CashFlowS2_CashFlowB3_C_FV_e1c3a244dc3d4f149ecdf7d748811086_14">'Cash Flow'!#REF!</definedName>
    <definedName name="_vena_CashFlowS2_CashFlowB3_C_FV_e1c3a244dc3d4f149ecdf7d748811086_15">'Cash Flow'!#REF!</definedName>
    <definedName name="_vena_CashFlowS2_CashFlowB3_C_FV_e1c3a244dc3d4f149ecdf7d748811086_16">'Cash Flow'!#REF!</definedName>
    <definedName name="_vena_CashFlowS2_CashFlowB3_C_FV_e1c3a244dc3d4f149ecdf7d748811086_17">'Cash Flow'!#REF!</definedName>
    <definedName name="_vena_CashFlowS2_CashFlowB3_C_FV_e1c3a244dc3d4f149ecdf7d748811086_18">'Cash Flow'!#REF!</definedName>
    <definedName name="_vena_CashFlowS2_CashFlowB3_C_FV_e1c3a244dc3d4f149ecdf7d748811086_19">'Cash Flow'!#REF!</definedName>
    <definedName name="_vena_CashFlowS2_CashFlowB3_C_FV_e1c3a244dc3d4f149ecdf7d748811086_2">'Cash Flow'!#REF!</definedName>
    <definedName name="_vena_CashFlowS2_CashFlowB3_C_FV_e1c3a244dc3d4f149ecdf7d748811086_20">'Cash Flow'!#REF!</definedName>
    <definedName name="_vena_CashFlowS2_CashFlowB3_C_FV_e1c3a244dc3d4f149ecdf7d748811086_21">'Cash Flow'!#REF!</definedName>
    <definedName name="_vena_CashFlowS2_CashFlowB3_C_FV_e1c3a244dc3d4f149ecdf7d748811086_22">'Cash Flow'!#REF!</definedName>
    <definedName name="_vena_CashFlowS2_CashFlowB3_C_FV_e1c3a244dc3d4f149ecdf7d748811086_23">'Cash Flow'!#REF!</definedName>
    <definedName name="_vena_CashFlowS2_CashFlowB3_C_FV_e1c3a244dc3d4f149ecdf7d748811086_24">'Cash Flow'!#REF!</definedName>
    <definedName name="_vena_CashFlowS2_CashFlowB3_C_FV_e1c3a244dc3d4f149ecdf7d748811086_25">'Cash Flow'!#REF!</definedName>
    <definedName name="_vena_CashFlowS2_CashFlowB3_C_FV_e1c3a244dc3d4f149ecdf7d748811086_26">'Cash Flow'!#REF!</definedName>
    <definedName name="_vena_CashFlowS2_CashFlowB3_C_FV_e1c3a244dc3d4f149ecdf7d748811086_27">'Cash Flow'!#REF!</definedName>
    <definedName name="_vena_CashFlowS2_CashFlowB3_C_FV_e1c3a244dc3d4f149ecdf7d748811086_28">'Cash Flow'!#REF!</definedName>
    <definedName name="_vena_CashFlowS2_CashFlowB3_C_FV_e1c3a244dc3d4f149ecdf7d748811086_29">'Cash Flow'!#REF!</definedName>
    <definedName name="_vena_CashFlowS2_CashFlowB3_C_FV_e1c3a244dc3d4f149ecdf7d748811086_3">'Cash Flow'!#REF!</definedName>
    <definedName name="_vena_CashFlowS2_CashFlowB3_C_FV_e1c3a244dc3d4f149ecdf7d748811086_30">'Cash Flow'!#REF!</definedName>
    <definedName name="_vena_CashFlowS2_CashFlowB3_C_FV_e1c3a244dc3d4f149ecdf7d748811086_31">'Cash Flow'!#REF!</definedName>
    <definedName name="_vena_CashFlowS2_CashFlowB3_C_FV_e1c3a244dc3d4f149ecdf7d748811086_32">'Cash Flow'!#REF!</definedName>
    <definedName name="_vena_CashFlowS2_CashFlowB3_C_FV_e1c3a244dc3d4f149ecdf7d748811086_33">'Cash Flow'!#REF!</definedName>
    <definedName name="_vena_CashFlowS2_CashFlowB3_C_FV_e1c3a244dc3d4f149ecdf7d748811086_34">'Cash Flow'!#REF!</definedName>
    <definedName name="_vena_CashFlowS2_CashFlowB3_C_FV_e1c3a244dc3d4f149ecdf7d748811086_35">'Cash Flow'!#REF!</definedName>
    <definedName name="_vena_CashFlowS2_CashFlowB3_C_FV_e1c3a244dc3d4f149ecdf7d748811086_36">'Cash Flow'!#REF!</definedName>
    <definedName name="_vena_CashFlowS2_CashFlowB3_C_FV_e1c3a244dc3d4f149ecdf7d748811086_37">'Cash Flow'!#REF!</definedName>
    <definedName name="_vena_CashFlowS2_CashFlowB3_C_FV_e1c3a244dc3d4f149ecdf7d748811086_38">'Cash Flow'!#REF!</definedName>
    <definedName name="_vena_CashFlowS2_CashFlowB3_C_FV_e1c3a244dc3d4f149ecdf7d748811086_39">'Cash Flow'!#REF!</definedName>
    <definedName name="_vena_CashFlowS2_CashFlowB3_C_FV_e1c3a244dc3d4f149ecdf7d748811086_4">'Cash Flow'!#REF!</definedName>
    <definedName name="_vena_CashFlowS2_CashFlowB3_C_FV_e1c3a244dc3d4f149ecdf7d748811086_40">'Cash Flow'!#REF!</definedName>
    <definedName name="_vena_CashFlowS2_CashFlowB3_C_FV_e1c3a244dc3d4f149ecdf7d748811086_41">'Cash Flow'!#REF!</definedName>
    <definedName name="_vena_CashFlowS2_CashFlowB3_C_FV_e1c3a244dc3d4f149ecdf7d748811086_42">'Cash Flow'!#REF!</definedName>
    <definedName name="_vena_CashFlowS2_CashFlowB3_C_FV_e1c3a244dc3d4f149ecdf7d748811086_43">'Cash Flow'!#REF!</definedName>
    <definedName name="_vena_CashFlowS2_CashFlowB3_C_FV_e1c3a244dc3d4f149ecdf7d748811086_44">'Cash Flow'!#REF!</definedName>
    <definedName name="_vena_CashFlowS2_CashFlowB3_C_FV_e1c3a244dc3d4f149ecdf7d748811086_45">'Cash Flow'!#REF!</definedName>
    <definedName name="_vena_CashFlowS2_CashFlowB3_C_FV_e1c3a244dc3d4f149ecdf7d748811086_46">'Cash Flow'!#REF!</definedName>
    <definedName name="_vena_CashFlowS2_CashFlowB3_C_FV_e1c3a244dc3d4f149ecdf7d748811086_47">'Cash Flow'!#REF!</definedName>
    <definedName name="_vena_CashFlowS2_CashFlowB3_C_FV_e1c3a244dc3d4f149ecdf7d748811086_48">'Cash Flow'!#REF!</definedName>
    <definedName name="_vena_CashFlowS2_CashFlowB3_C_FV_e1c3a244dc3d4f149ecdf7d748811086_49">'Cash Flow'!#REF!</definedName>
    <definedName name="_vena_CashFlowS2_CashFlowB3_C_FV_e1c3a244dc3d4f149ecdf7d748811086_5">'Cash Flow'!#REF!</definedName>
    <definedName name="_vena_CashFlowS2_CashFlowB3_C_FV_e1c3a244dc3d4f149ecdf7d748811086_50">'Cash Flow'!#REF!</definedName>
    <definedName name="_vena_CashFlowS2_CashFlowB3_C_FV_e1c3a244dc3d4f149ecdf7d748811086_51">'Cash Flow'!#REF!</definedName>
    <definedName name="_vena_CashFlowS2_CashFlowB3_C_FV_e1c3a244dc3d4f149ecdf7d748811086_52">'Cash Flow'!#REF!</definedName>
    <definedName name="_vena_CashFlowS2_CashFlowB3_C_FV_e1c3a244dc3d4f149ecdf7d748811086_53">'Cash Flow'!#REF!</definedName>
    <definedName name="_vena_CashFlowS2_CashFlowB3_C_FV_e1c3a244dc3d4f149ecdf7d748811086_54">'Cash Flow'!#REF!</definedName>
    <definedName name="_vena_CashFlowS2_CashFlowB3_C_FV_e1c3a244dc3d4f149ecdf7d748811086_55">'Cash Flow'!#REF!</definedName>
    <definedName name="_vena_CashFlowS2_CashFlowB3_C_FV_e1c3a244dc3d4f149ecdf7d748811086_56">'Cash Flow'!#REF!</definedName>
    <definedName name="_vena_CashFlowS2_CashFlowB3_C_FV_e1c3a244dc3d4f149ecdf7d748811086_57">'Cash Flow'!#REF!</definedName>
    <definedName name="_vena_CashFlowS2_CashFlowB3_C_FV_e1c3a244dc3d4f149ecdf7d748811086_58">'Cash Flow'!#REF!</definedName>
    <definedName name="_vena_CashFlowS2_CashFlowB3_C_FV_e1c3a244dc3d4f149ecdf7d748811086_59">'Cash Flow'!#REF!</definedName>
    <definedName name="_vena_CashFlowS2_CashFlowB3_C_FV_e1c3a244dc3d4f149ecdf7d748811086_6">'Cash Flow'!#REF!</definedName>
    <definedName name="_vena_CashFlowS2_CashFlowB3_C_FV_e1c3a244dc3d4f149ecdf7d748811086_60">'Cash Flow'!#REF!</definedName>
    <definedName name="_vena_CashFlowS2_CashFlowB3_C_FV_e1c3a244dc3d4f149ecdf7d748811086_61">'Cash Flow'!#REF!</definedName>
    <definedName name="_vena_CashFlowS2_CashFlowB3_C_FV_e1c3a244dc3d4f149ecdf7d748811086_62">'Cash Flow'!#REF!</definedName>
    <definedName name="_vena_CashFlowS2_CashFlowB3_C_FV_e1c3a244dc3d4f149ecdf7d748811086_63">'Cash Flow'!#REF!</definedName>
    <definedName name="_vena_CashFlowS2_CashFlowB3_C_FV_e1c3a244dc3d4f149ecdf7d748811086_64">'Cash Flow'!#REF!</definedName>
    <definedName name="_vena_CashFlowS2_CashFlowB3_C_FV_e1c3a244dc3d4f149ecdf7d748811086_65">'Cash Flow'!#REF!</definedName>
    <definedName name="_vena_CashFlowS2_CashFlowB3_C_FV_e1c3a244dc3d4f149ecdf7d748811086_66">'Cash Flow'!#REF!</definedName>
    <definedName name="_vena_CashFlowS2_CashFlowB3_C_FV_e1c3a244dc3d4f149ecdf7d748811086_67">'Cash Flow'!#REF!</definedName>
    <definedName name="_vena_CashFlowS2_CashFlowB3_C_FV_e1c3a244dc3d4f149ecdf7d748811086_68">'Cash Flow'!#REF!</definedName>
    <definedName name="_vena_CashFlowS2_CashFlowB3_C_FV_e1c3a244dc3d4f149ecdf7d748811086_69">'Cash Flow'!#REF!</definedName>
    <definedName name="_vena_CashFlowS2_CashFlowB3_C_FV_e1c3a244dc3d4f149ecdf7d748811086_7">'Cash Flow'!#REF!</definedName>
    <definedName name="_vena_CashFlowS2_CashFlowB3_C_FV_e1c3a244dc3d4f149ecdf7d748811086_70">'Cash Flow'!#REF!</definedName>
    <definedName name="_vena_CashFlowS2_CashFlowB3_C_FV_e1c3a244dc3d4f149ecdf7d748811086_71">'Cash Flow'!#REF!</definedName>
    <definedName name="_vena_CashFlowS2_CashFlowB3_C_FV_e1c3a244dc3d4f149ecdf7d748811086_8">'Cash Flow'!#REF!</definedName>
    <definedName name="_vena_CashFlowS2_CashFlowB3_C_FV_e1c3a244dc3d4f149ecdf7d748811086_9">'Cash Flow'!#REF!</definedName>
    <definedName name="_vena_CashFlowS2_CashFlowB3_R_5_720177941099970567">'Cash Flow'!#REF!</definedName>
    <definedName name="_vena_CashFlowS2_CashFlowB3_R_5_720177941099970571">'Cash Flow'!#REF!</definedName>
    <definedName name="_vena_CashFlowS2_CashFlowB3_R_5_720177941129330781">'Cash Flow'!#REF!</definedName>
    <definedName name="_vena_CashFlowS2_CashFlowB3_R_5_720177941129330793">'Cash Flow'!#REF!</definedName>
    <definedName name="_vena_CashFlowS2_CashFlowB3_R_5_720177941129330845">'Cash Flow'!#REF!</definedName>
    <definedName name="_vena_CashFlowS2_CashFlowB3_R_5_720177941129330848">'Cash Flow'!#REF!</definedName>
    <definedName name="_vena_CashFlowS2_CashFlowB3_R_5_720177941133525121">'Cash Flow'!#REF!</definedName>
    <definedName name="_vena_CashFlowS2_CashFlowB3_R_5_720177941133525129">'Cash Flow'!#REF!</definedName>
    <definedName name="_vena_CashFlowS2_CashFlowB3_R_5_720177941137719307">'Cash Flow'!#REF!</definedName>
    <definedName name="_vena_CashFlowS2_CashFlowB3_R_5_720177941137719420">'Cash Flow'!#REF!</definedName>
    <definedName name="_vena_CashFlowS2_CashFlowB3_R_5_733477287828389888">'Cash Flow'!#REF!</definedName>
    <definedName name="_vena_CashFlowS2_CashFlowB3_R_5_733477515616583680">'Cash Flow'!#REF!</definedName>
    <definedName name="_vena_CashFlowS2_CashFlowB4_C_8_720177941305491604">'Cash Flow'!#REF!</definedName>
    <definedName name="_vena_CashFlowS2_CashFlowB4_C_8_720177941305491604_1">'Cash Flow'!#REF!</definedName>
    <definedName name="_vena_CashFlowS2_CashFlowB4_C_8_720177941305491604_10">'Cash Flow'!#REF!</definedName>
    <definedName name="_vena_CashFlowS2_CashFlowB4_C_8_720177941305491604_11">'Cash Flow'!#REF!</definedName>
    <definedName name="_vena_CashFlowS2_CashFlowB4_C_8_720177941305491604_2">'Cash Flow'!#REF!</definedName>
    <definedName name="_vena_CashFlowS2_CashFlowB4_C_8_720177941305491604_3">'Cash Flow'!#REF!</definedName>
    <definedName name="_vena_CashFlowS2_CashFlowB4_C_8_720177941305491604_4">'Cash Flow'!#REF!</definedName>
    <definedName name="_vena_CashFlowS2_CashFlowB4_C_8_720177941305491604_5">'Cash Flow'!#REF!</definedName>
    <definedName name="_vena_CashFlowS2_CashFlowB4_C_8_720177941305491604_6">'Cash Flow'!#REF!</definedName>
    <definedName name="_vena_CashFlowS2_CashFlowB4_C_8_720177941305491604_7">'Cash Flow'!#REF!</definedName>
    <definedName name="_vena_CashFlowS2_CashFlowB4_C_8_720177941305491604_8">'Cash Flow'!#REF!</definedName>
    <definedName name="_vena_CashFlowS2_CashFlowB4_C_8_720177941305491604_9">'Cash Flow'!#REF!</definedName>
    <definedName name="_vena_CashFlowS2_CashFlowB4_C_FV_56493ffece784c5db4cd0fd3b40a250d">'Cash Flow'!#REF!</definedName>
    <definedName name="_vena_CashFlowS2_CashFlowB4_C_FV_56493ffece784c5db4cd0fd3b40a250d_1">'Cash Flow'!#REF!</definedName>
    <definedName name="_vena_CashFlowS2_CashFlowB4_C_FV_56493ffece784c5db4cd0fd3b40a250d_10">'Cash Flow'!#REF!</definedName>
    <definedName name="_vena_CashFlowS2_CashFlowB4_C_FV_56493ffece784c5db4cd0fd3b40a250d_11">'Cash Flow'!#REF!</definedName>
    <definedName name="_vena_CashFlowS2_CashFlowB4_C_FV_56493ffece784c5db4cd0fd3b40a250d_2">'Cash Flow'!#REF!</definedName>
    <definedName name="_vena_CashFlowS2_CashFlowB4_C_FV_56493ffece784c5db4cd0fd3b40a250d_3">'Cash Flow'!#REF!</definedName>
    <definedName name="_vena_CashFlowS2_CashFlowB4_C_FV_56493ffece784c5db4cd0fd3b40a250d_4">'Cash Flow'!#REF!</definedName>
    <definedName name="_vena_CashFlowS2_CashFlowB4_C_FV_56493ffece784c5db4cd0fd3b40a250d_5">'Cash Flow'!#REF!</definedName>
    <definedName name="_vena_CashFlowS2_CashFlowB4_C_FV_56493ffece784c5db4cd0fd3b40a250d_6">'Cash Flow'!#REF!</definedName>
    <definedName name="_vena_CashFlowS2_CashFlowB4_C_FV_56493ffece784c5db4cd0fd3b40a250d_7">'Cash Flow'!#REF!</definedName>
    <definedName name="_vena_CashFlowS2_CashFlowB4_C_FV_56493ffece784c5db4cd0fd3b40a250d_8">'Cash Flow'!#REF!</definedName>
    <definedName name="_vena_CashFlowS2_CashFlowB4_C_FV_56493ffece784c5db4cd0fd3b40a250d_9">'Cash Flow'!#REF!</definedName>
    <definedName name="_vena_CashFlowS2_CashFlowB4_C_FV_a398e917565c475b8f0c5e9ebb5e002d">'Cash Flow'!#REF!</definedName>
    <definedName name="_vena_CashFlowS2_CashFlowB4_C_FV_a398e917565c475b8f0c5e9ebb5e002d_1">'Cash Flow'!#REF!</definedName>
    <definedName name="_vena_CashFlowS2_CashFlowB4_C_FV_a398e917565c475b8f0c5e9ebb5e002d_10">'Cash Flow'!#REF!</definedName>
    <definedName name="_vena_CashFlowS2_CashFlowB4_C_FV_a398e917565c475b8f0c5e9ebb5e002d_11">'Cash Flow'!#REF!</definedName>
    <definedName name="_vena_CashFlowS2_CashFlowB4_C_FV_a398e917565c475b8f0c5e9ebb5e002d_2">'Cash Flow'!#REF!</definedName>
    <definedName name="_vena_CashFlowS2_CashFlowB4_C_FV_a398e917565c475b8f0c5e9ebb5e002d_3">'Cash Flow'!#REF!</definedName>
    <definedName name="_vena_CashFlowS2_CashFlowB4_C_FV_a398e917565c475b8f0c5e9ebb5e002d_4">'Cash Flow'!#REF!</definedName>
    <definedName name="_vena_CashFlowS2_CashFlowB4_C_FV_a398e917565c475b8f0c5e9ebb5e002d_5">'Cash Flow'!#REF!</definedName>
    <definedName name="_vena_CashFlowS2_CashFlowB4_C_FV_a398e917565c475b8f0c5e9ebb5e002d_6">'Cash Flow'!#REF!</definedName>
    <definedName name="_vena_CashFlowS2_CashFlowB4_C_FV_a398e917565c475b8f0c5e9ebb5e002d_7">'Cash Flow'!#REF!</definedName>
    <definedName name="_vena_CashFlowS2_CashFlowB4_C_FV_a398e917565c475b8f0c5e9ebb5e002d_8">'Cash Flow'!#REF!</definedName>
    <definedName name="_vena_CashFlowS2_CashFlowB4_C_FV_a398e917565c475b8f0c5e9ebb5e002d_9">'Cash Flow'!#REF!</definedName>
    <definedName name="_vena_CashFlowS2_CashFlowB4_C_FV_e1c3a244dc3d4f149ecdf7d748811086">'Cash Flow'!#REF!</definedName>
    <definedName name="_vena_CashFlowS2_CashFlowB4_C_FV_e1c3a244dc3d4f149ecdf7d748811086_1">'Cash Flow'!#REF!</definedName>
    <definedName name="_vena_CashFlowS2_CashFlowB4_C_FV_e1c3a244dc3d4f149ecdf7d748811086_10">'Cash Flow'!#REF!</definedName>
    <definedName name="_vena_CashFlowS2_CashFlowB4_C_FV_e1c3a244dc3d4f149ecdf7d748811086_11">'Cash Flow'!#REF!</definedName>
    <definedName name="_vena_CashFlowS2_CashFlowB4_C_FV_e1c3a244dc3d4f149ecdf7d748811086_2">'Cash Flow'!#REF!</definedName>
    <definedName name="_vena_CashFlowS2_CashFlowB4_C_FV_e1c3a244dc3d4f149ecdf7d748811086_3">'Cash Flow'!#REF!</definedName>
    <definedName name="_vena_CashFlowS2_CashFlowB4_C_FV_e1c3a244dc3d4f149ecdf7d748811086_4">'Cash Flow'!#REF!</definedName>
    <definedName name="_vena_CashFlowS2_CashFlowB4_C_FV_e1c3a244dc3d4f149ecdf7d748811086_5">'Cash Flow'!#REF!</definedName>
    <definedName name="_vena_CashFlowS2_CashFlowB4_C_FV_e1c3a244dc3d4f149ecdf7d748811086_6">'Cash Flow'!#REF!</definedName>
    <definedName name="_vena_CashFlowS2_CashFlowB4_C_FV_e1c3a244dc3d4f149ecdf7d748811086_7">'Cash Flow'!#REF!</definedName>
    <definedName name="_vena_CashFlowS2_CashFlowB4_C_FV_e1c3a244dc3d4f149ecdf7d748811086_8">'Cash Flow'!#REF!</definedName>
    <definedName name="_vena_CashFlowS2_CashFlowB4_C_FV_e1c3a244dc3d4f149ecdf7d748811086_9">'Cash Flow'!#REF!</definedName>
    <definedName name="_vena_CashFlowS2_CashFlowB4_R_5_720177941120942100">'Cash Flow'!#REF!</definedName>
    <definedName name="_vena_CashFlowS2_P_6_720177941255159927" comment="*">'Cash Flow'!#REF!</definedName>
    <definedName name="_vena_CashFlowS2_P_7_720177941267742850" comment="*">'Cash Flow'!#REF!</definedName>
    <definedName name="_vena_CashFlowS2_P_FV_e3545e3dcc52420a84dcdae3a23a4597" comment="*">'Cash Flow'!#REF!</definedName>
    <definedName name="_vena_CashFlowS3_CashFlowB6_C_8_720177941309685782">'Cash Flow'!#REF!</definedName>
    <definedName name="_vena_CashFlowS3_CashFlowB6_C_FV_56493ffece784c5db4cd0fd3b40a250d">'Cash Flow'!#REF!</definedName>
    <definedName name="_vena_CashFlowS3_CashFlowB6_R_FV_42f34b52efc14701904e2bd69b949ebb">'Cash Flow'!#REF!</definedName>
    <definedName name="_vena_CashFlowS3_CashFlowB6_R_FV_42f34b52efc14701904e2bd69b949ebb_151">'Cash Flow'!#REF!</definedName>
    <definedName name="_vena_CashFlowS3_CashFlowB6_R_FV_42f34b52efc14701904e2bd69b949ebb_152">'Cash Flow'!#REF!</definedName>
    <definedName name="_vena_CashFlowS3_CashFlowB6_R_FV_42f34b52efc14701904e2bd69b949ebb_153">'Cash Flow'!#REF!</definedName>
    <definedName name="_vena_CashFlowS3_CashFlowB6_R_FV_42f34b52efc14701904e2bd69b949ebb_154">'Cash Flow'!#REF!</definedName>
    <definedName name="_vena_CashFlowS3_CashFlowB6_R_FV_42f34b52efc14701904e2bd69b949ebb_155">'Cash Flow'!#REF!</definedName>
    <definedName name="_vena_CashFlowS3_CashFlowB6_R_FV_42f34b52efc14701904e2bd69b949ebb_156">'Cash Flow'!#REF!</definedName>
    <definedName name="_vena_CashFlowS3_CashFlowB6_R_FV_42f34b52efc14701904e2bd69b949ebb_158">'Cash Flow'!#REF!</definedName>
    <definedName name="_vena_CashFlowS3_CashFlowB6_R_FV_42f34b52efc14701904e2bd69b949ebb_160">'Cash Flow'!#REF!</definedName>
    <definedName name="_vena_CashFlowS3_CashFlowB6_R_FV_42f34b52efc14701904e2bd69b949ebb_161">'Cash Flow'!#REF!</definedName>
    <definedName name="_vena_CashFlowS3_CashFlowB6_R_FV_42f34b52efc14701904e2bd69b949ebb_162">'Cash Flow'!#REF!</definedName>
    <definedName name="_vena_CashFlowS3_CashFlowB6_R_FV_42f34b52efc14701904e2bd69b949ebb_163">'Cash Flow'!#REF!</definedName>
    <definedName name="_vena_CashFlowS3_CashFlowB6_R_FV_42f34b52efc14701904e2bd69b949ebb_164">'Cash Flow'!#REF!</definedName>
    <definedName name="_vena_CashFlowS3_CashFlowB6_R_FV_42f34b52efc14701904e2bd69b949ebb_165">'Cash Flow'!#REF!</definedName>
    <definedName name="_vena_CashFlowS3_CashFlowB6_R_FV_42f34b52efc14701904e2bd69b949ebb_166">'Cash Flow'!#REF!</definedName>
    <definedName name="_vena_CashFlowS3_CashFlowB6_R_FV_42f34b52efc14701904e2bd69b949ebb_167">'Cash Flow'!#REF!</definedName>
    <definedName name="_vena_CashFlowS3_CashFlowB6_R_FV_42f34b52efc14701904e2bd69b949ebb_168">'Cash Flow'!#REF!</definedName>
    <definedName name="_vena_CashFlowS3_CashFlowB6_R_FV_42f34b52efc14701904e2bd69b949ebb_169">'Cash Flow'!#REF!</definedName>
    <definedName name="_vena_CashFlowS3_CashFlowB6_R_FV_42f34b52efc14701904e2bd69b949ebb_170">'Cash Flow'!#REF!</definedName>
    <definedName name="_vena_CashFlowS3_CashFlowB6_R_FV_42f34b52efc14701904e2bd69b949ebb_171">'Cash Flow'!#REF!</definedName>
    <definedName name="_vena_CashFlowS3_CashFlowB6_R_FV_42f34b52efc14701904e2bd69b949ebb_172">'Cash Flow'!#REF!</definedName>
    <definedName name="_vena_CashFlowS3_CashFlowB6_R_FV_42f34b52efc14701904e2bd69b949ebb_173">'Cash Flow'!#REF!</definedName>
    <definedName name="_vena_CashFlowS3_CashFlowB6_R_FV_42f34b52efc14701904e2bd69b949ebb_174">'Cash Flow'!#REF!</definedName>
    <definedName name="_vena_CashFlowS3_CashFlowB6_R_FV_42f34b52efc14701904e2bd69b949ebb_175">'Cash Flow'!#REF!</definedName>
    <definedName name="_vena_CashFlowS3_CashFlowB6_R_FV_42f34b52efc14701904e2bd69b949ebb_176">'Cash Flow'!#REF!</definedName>
    <definedName name="_vena_CashFlowS3_CashFlowB6_R_FV_42f34b52efc14701904e2bd69b949ebb_177">'Cash Flow'!#REF!</definedName>
    <definedName name="_vena_CashFlowS3_CashFlowB6_R_FV_42f34b52efc14701904e2bd69b949ebb_178">'Cash Flow'!#REF!</definedName>
    <definedName name="_vena_CashFlowS3_CashFlowB6_R_FV_42f34b52efc14701904e2bd69b949ebb_179">'Cash Flow'!#REF!</definedName>
    <definedName name="_vena_CashFlowS3_CashFlowB6_R_FV_42f34b52efc14701904e2bd69b949ebb_180">'Cash Flow'!#REF!</definedName>
    <definedName name="_vena_CashFlowS3_CashFlowB6_R_FV_42f34b52efc14701904e2bd69b949ebb_181">'Cash Flow'!#REF!</definedName>
    <definedName name="_vena_CashFlowS3_CashFlowB6_R_FV_42f34b52efc14701904e2bd69b949ebb_182">'Cash Flow'!#REF!</definedName>
    <definedName name="_vena_CashFlowS3_CashFlowB6_R_FV_42f34b52efc14701904e2bd69b949ebb_183">'Cash Flow'!#REF!</definedName>
    <definedName name="_vena_CashFlowS3_CashFlowB6_R_FV_42f34b52efc14701904e2bd69b949ebb_184">'Cash Flow'!#REF!</definedName>
    <definedName name="_vena_CashFlowS3_CashFlowB6_R_FV_42f34b52efc14701904e2bd69b949ebb_185">'Cash Flow'!#REF!</definedName>
    <definedName name="_vena_CashFlowS3_CashFlowB6_R_FV_42f34b52efc14701904e2bd69b949ebb_186">'Cash Flow'!#REF!</definedName>
    <definedName name="_vena_CashFlowS3_CashFlowB6_R_FV_42f34b52efc14701904e2bd69b949ebb_187">'Cash Flow'!#REF!</definedName>
    <definedName name="_vena_CashFlowS3_CashFlowB6_R_FV_42f34b52efc14701904e2bd69b949ebb_188">'Cash Flow'!#REF!</definedName>
    <definedName name="_vena_CashFlowS3_CashFlowB6_R_FV_42f34b52efc14701904e2bd69b949ebb_189">'Cash Flow'!#REF!</definedName>
    <definedName name="_vena_CashFlowS3_CashFlowB6_R_FV_42f34b52efc14701904e2bd69b949ebb_190">'Cash Flow'!#REF!</definedName>
    <definedName name="_vena_CashFlowS3_CashFlowB6_R_FV_42f34b52efc14701904e2bd69b949ebb_191">'Cash Flow'!#REF!</definedName>
    <definedName name="_vena_CashFlowS3_CashFlowB6_R_FV_42f34b52efc14701904e2bd69b949ebb_192">'Cash Flow'!#REF!</definedName>
    <definedName name="_vena_CashFlowS3_CashFlowB6_R_FV_42f34b52efc14701904e2bd69b949ebb_193">'Cash Flow'!#REF!</definedName>
    <definedName name="_vena_CashFlowS3_CashFlowB6_R_FV_42f34b52efc14701904e2bd69b949ebb_194">'Cash Flow'!#REF!</definedName>
    <definedName name="_vena_CashFlowS3_CashFlowB6_R_FV_42f34b52efc14701904e2bd69b949ebb_195">'Cash Flow'!#REF!</definedName>
    <definedName name="_vena_CashFlowS3_CashFlowB6_R_FV_42f34b52efc14701904e2bd69b949ebb_196">'Cash Flow'!#REF!</definedName>
    <definedName name="_vena_CashFlowS3_CashFlowB6_R_FV_42f34b52efc14701904e2bd69b949ebb_197">'Cash Flow'!#REF!</definedName>
    <definedName name="_vena_CashFlowS3_CashFlowB6_R_FV_42f34b52efc14701904e2bd69b949ebb_198">'Cash Flow'!#REF!</definedName>
    <definedName name="_vena_CashFlowS3_CashFlowB6_R_FV_42f34b52efc14701904e2bd69b949ebb_199">'Cash Flow'!#REF!</definedName>
    <definedName name="_vena_CashFlowS3_CashFlowB6_R_FV_42f34b52efc14701904e2bd69b949ebb_200">'Cash Flow'!#REF!</definedName>
    <definedName name="_vena_CashFlowS3_CashFlowB6_R_FV_42f34b52efc14701904e2bd69b949ebb_201">'Cash Flow'!#REF!</definedName>
    <definedName name="_vena_CashFlowS3_CashFlowB6_R_FV_42f34b52efc14701904e2bd69b949ebb_202">'Cash Flow'!#REF!</definedName>
    <definedName name="_vena_CashFlowS3_CashFlowB6_R_FV_42f34b52efc14701904e2bd69b949ebb_203">'Cash Flow'!#REF!</definedName>
    <definedName name="_vena_CashFlowS3_CashFlowB6_R_FV_42f34b52efc14701904e2bd69b949ebb_204">'Cash Flow'!#REF!</definedName>
    <definedName name="_vena_CashFlowS3_CashFlowB6_R_FV_42f34b52efc14701904e2bd69b949ebb_205">'Cash Flow'!#REF!</definedName>
    <definedName name="_vena_CashFlowS3_CashFlowB6_R_FV_42f34b52efc14701904e2bd69b949ebb_206">'Cash Flow'!#REF!</definedName>
    <definedName name="_vena_CashFlowS3_CashFlowB6_R_FV_42f34b52efc14701904e2bd69b949ebb_207">'Cash Flow'!#REF!</definedName>
    <definedName name="_vena_CashFlowS3_CashFlowB6_R_FV_42f34b52efc14701904e2bd69b949ebb_208">'Cash Flow'!#REF!</definedName>
    <definedName name="_vena_CashFlowS3_CashFlowB6_R_FV_42f34b52efc14701904e2bd69b949ebb_209">'Cash Flow'!#REF!</definedName>
    <definedName name="_vena_CashFlowS3_CashFlowB6_R_FV_42f34b52efc14701904e2bd69b949ebb_210">'Cash Flow'!#REF!</definedName>
    <definedName name="_vena_CashFlowS3_CashFlowB6_R_FV_42f34b52efc14701904e2bd69b949ebb_211">'Cash Flow'!#REF!</definedName>
    <definedName name="_vena_CashFlowS3_CashFlowB6_R_FV_42f34b52efc14701904e2bd69b949ebb_212">'Cash Flow'!#REF!</definedName>
    <definedName name="_vena_CashFlowS3_CashFlowB6_R_FV_42f34b52efc14701904e2bd69b949ebb_213">'Cash Flow'!#REF!</definedName>
    <definedName name="_vena_CashFlowS3_CashFlowB6_R_FV_42f34b52efc14701904e2bd69b949ebb_214">'Cash Flow'!#REF!</definedName>
    <definedName name="_vena_CashFlowS3_CashFlowB6_R_FV_42f34b52efc14701904e2bd69b949ebb_215">'Cash Flow'!#REF!</definedName>
    <definedName name="_vena_CashFlowS3_CashFlowB6_R_FV_42f34b52efc14701904e2bd69b949ebb_216">'Cash Flow'!#REF!</definedName>
    <definedName name="_vena_CashFlowS3_CashFlowB6_R_FV_42f34b52efc14701904e2bd69b949ebb_217">'Cash Flow'!#REF!</definedName>
    <definedName name="_vena_CashFlowS3_CashFlowB6_R_FV_42f34b52efc14701904e2bd69b949ebb_218">'Cash Flow'!#REF!</definedName>
    <definedName name="_vena_CashFlowS3_CashFlowB6_R_FV_42f34b52efc14701904e2bd69b949ebb_219">'Cash Flow'!#REF!</definedName>
    <definedName name="_vena_CashFlowS3_CashFlowB6_R_FV_42f34b52efc14701904e2bd69b949ebb_220">'Cash Flow'!#REF!</definedName>
    <definedName name="_vena_CashFlowS3_CashFlowB6_R_FV_42f34b52efc14701904e2bd69b949ebb_221">'Cash Flow'!#REF!</definedName>
    <definedName name="_vena_CashFlowS3_CashFlowB6_R_FV_42f34b52efc14701904e2bd69b949ebb_222">'Cash Flow'!#REF!</definedName>
    <definedName name="_vena_CashFlowS3_CashFlowB6_R_FV_42f34b52efc14701904e2bd69b949ebb_223">'Cash Flow'!#REF!</definedName>
    <definedName name="_vena_CashFlowS3_CashFlowB6_R_FV_42f34b52efc14701904e2bd69b949ebb_224">'Cash Flow'!#REF!</definedName>
    <definedName name="_vena_CashFlowS3_CashFlowB6_R_FV_42f34b52efc14701904e2bd69b949ebb_225">'Cash Flow'!#REF!</definedName>
    <definedName name="_vena_CashFlowS3_CashFlowB6_R_FV_42f34b52efc14701904e2bd69b949ebb_226">'Cash Flow'!#REF!</definedName>
    <definedName name="_vena_CashFlowS3_CashFlowB6_R_FV_42f34b52efc14701904e2bd69b949ebb_227">'Cash Flow'!#REF!</definedName>
    <definedName name="_vena_CashFlowS3_CashFlowB6_R_FV_42f34b52efc14701904e2bd69b949ebb_228">'Cash Flow'!#REF!</definedName>
    <definedName name="_vena_CashFlowS3_CashFlowB6_R_FV_42f34b52efc14701904e2bd69b949ebb_229">'Cash Flow'!#REF!</definedName>
    <definedName name="_vena_CashFlowS3_CashFlowB6_R_FV_42f34b52efc14701904e2bd69b949ebb_230">'Cash Flow'!#REF!</definedName>
    <definedName name="_vena_CashFlowS3_CashFlowB6_R_FV_42f34b52efc14701904e2bd69b949ebb_231">'Cash Flow'!#REF!</definedName>
    <definedName name="_vena_CashFlowS3_CashFlowB6_R_FV_42f34b52efc14701904e2bd69b949ebb_232">'Cash Flow'!#REF!</definedName>
    <definedName name="_vena_CashFlowS3_CashFlowB6_R_FV_42f34b52efc14701904e2bd69b949ebb_233">'Cash Flow'!#REF!</definedName>
    <definedName name="_vena_CashFlowS3_CashFlowB6_R_FV_42f34b52efc14701904e2bd69b949ebb_234">'Cash Flow'!#REF!</definedName>
    <definedName name="_vena_CashFlowS3_CashFlowB6_R_FV_42f34b52efc14701904e2bd69b949ebb_235">'Cash Flow'!#REF!</definedName>
    <definedName name="_vena_CashFlowS3_CashFlowB6_R_FV_42f34b52efc14701904e2bd69b949ebb_236">'Cash Flow'!#REF!</definedName>
    <definedName name="_vena_CashFlowS3_CashFlowB6_R_FV_42f34b52efc14701904e2bd69b949ebb_237">'Cash Flow'!#REF!</definedName>
    <definedName name="_vena_CashFlowS3_CashFlowB6_R_FV_42f34b52efc14701904e2bd69b949ebb_238">'Cash Flow'!#REF!</definedName>
    <definedName name="_vena_CashFlowS3_CashFlowB6_R_FV_42f34b52efc14701904e2bd69b949ebb_239">'Cash Flow'!#REF!</definedName>
    <definedName name="_vena_CashFlowS3_CashFlowB6_R_FV_42f34b52efc14701904e2bd69b949ebb_240">'Cash Flow'!#REF!</definedName>
    <definedName name="_vena_CashFlowS3_CashFlowB6_R_FV_42f34b52efc14701904e2bd69b949ebb_241">'Cash Flow'!#REF!</definedName>
    <definedName name="_vena_CashFlowS3_CashFlowB6_R_FV_42f34b52efc14701904e2bd69b949ebb_242">'Cash Flow'!#REF!</definedName>
    <definedName name="_vena_CashFlowS3_CashFlowB6_R_FV_42f34b52efc14701904e2bd69b949ebb_243">'Cash Flow'!#REF!</definedName>
    <definedName name="_vena_CashFlowS3_CashFlowB6_R_FV_42f34b52efc14701904e2bd69b949ebb_244">'Cash Flow'!#REF!</definedName>
    <definedName name="_vena_CashFlowS3_CashFlowB6_R_FV_42f34b52efc14701904e2bd69b949ebb_245">'Cash Flow'!#REF!</definedName>
    <definedName name="_vena_CashFlowS3_CashFlowB6_R_FV_42f34b52efc14701904e2bd69b949ebb_246">'Cash Flow'!#REF!</definedName>
    <definedName name="_vena_CashFlowS3_CashFlowB6_R_FV_42f34b52efc14701904e2bd69b949ebb_247">'Cash Flow'!#REF!</definedName>
    <definedName name="_vena_CashFlowS3_CashFlowB6_R_FV_42f34b52efc14701904e2bd69b949ebb_248">'Cash Flow'!#REF!</definedName>
    <definedName name="_vena_CashFlowS3_CashFlowB6_R_FV_42f34b52efc14701904e2bd69b949ebb_249">'Cash Flow'!#REF!</definedName>
    <definedName name="_vena_CashFlowS3_CashFlowB6_R_FV_42f34b52efc14701904e2bd69b949ebb_250">'Cash Flow'!#REF!</definedName>
    <definedName name="_vena_CashFlowS3_CashFlowB6_R_FV_42f34b52efc14701904e2bd69b949ebb_251">'Cash Flow'!#REF!</definedName>
    <definedName name="_vena_CashFlowS3_CashFlowB6_R_FV_42f34b52efc14701904e2bd69b949ebb_252">'Cash Flow'!#REF!</definedName>
    <definedName name="_vena_CashFlowS3_CashFlowB6_R_FV_42f34b52efc14701904e2bd69b949ebb_253">'Cash Flow'!#REF!</definedName>
    <definedName name="_vena_CashFlowS3_CashFlowB6_R_FV_42f34b52efc14701904e2bd69b949ebb_254">'Cash Flow'!#REF!</definedName>
    <definedName name="_vena_CashFlowS3_CashFlowB6_R_FV_42f34b52efc14701904e2bd69b949ebb_255">'Cash Flow'!#REF!</definedName>
    <definedName name="_vena_CashFlowS3_CashFlowB6_R_FV_42f34b52efc14701904e2bd69b949ebb_256">'Cash Flow'!#REF!</definedName>
    <definedName name="_vena_CashFlowS3_CashFlowB6_R_FV_42f34b52efc14701904e2bd69b949ebb_257">'Cash Flow'!#REF!</definedName>
    <definedName name="_vena_CashFlowS3_CashFlowB6_R_FV_42f34b52efc14701904e2bd69b949ebb_258">'Cash Flow'!#REF!</definedName>
    <definedName name="_vena_CashFlowS3_CashFlowB6_R_FV_42f34b52efc14701904e2bd69b949ebb_259">'Cash Flow'!#REF!</definedName>
    <definedName name="_vena_CashFlowS3_CashFlowB6_R_FV_42f34b52efc14701904e2bd69b949ebb_260">'Cash Flow'!#REF!</definedName>
    <definedName name="_vena_CashFlowS3_CashFlowB6_R_FV_42f34b52efc14701904e2bd69b949ebb_261">'Cash Flow'!#REF!</definedName>
    <definedName name="_vena_CashFlowS3_CashFlowB6_R_FV_42f34b52efc14701904e2bd69b949ebb_262">'Cash Flow'!#REF!</definedName>
    <definedName name="_vena_CashFlowS3_CashFlowB6_R_FV_42f34b52efc14701904e2bd69b949ebb_263">'Cash Flow'!#REF!</definedName>
    <definedName name="_vena_CashFlowS3_CashFlowB6_R_FV_42f34b52efc14701904e2bd69b949ebb_264">'Cash Flow'!#REF!</definedName>
    <definedName name="_vena_CashFlowS3_CashFlowB6_R_FV_42f34b52efc14701904e2bd69b949ebb_266">'Cash Flow'!#REF!</definedName>
    <definedName name="_vena_CashFlowS3_CashFlowB6_R_FV_42f34b52efc14701904e2bd69b949ebb_267">'Cash Flow'!#REF!</definedName>
    <definedName name="_vena_CashFlowS3_CashFlowB6_R_FV_42f34b52efc14701904e2bd69b949ebb_268">'Cash Flow'!#REF!</definedName>
    <definedName name="_vena_CashFlowS3_CashFlowB6_R_FV_42f34b52efc14701904e2bd69b949ebb_270">'Cash Flow'!#REF!</definedName>
    <definedName name="_vena_CashFlowS3_CashFlowB6_R_FV_42f34b52efc14701904e2bd69b949ebb_272">'Cash Flow'!#REF!</definedName>
    <definedName name="_vena_CashFlowS3_CashFlowB6_R_FV_42f34b52efc14701904e2bd69b949ebb_273">'Cash Flow'!#REF!</definedName>
    <definedName name="_vena_CashFlowS3_CashFlowB6_R_FV_42f34b52efc14701904e2bd69b949ebb_274">'Cash Flow'!#REF!</definedName>
    <definedName name="_vena_CashFlowS3_CashFlowB6_R_FV_42f34b52efc14701904e2bd69b949ebb_275">'Cash Flow'!#REF!</definedName>
    <definedName name="_vena_CashFlowS3_CashFlowB6_R_FV_42f34b52efc14701904e2bd69b949ebb_276">'Cash Flow'!#REF!</definedName>
    <definedName name="_vena_CashFlowS3_CashFlowB6_R_FV_42f34b52efc14701904e2bd69b949ebb_277">'Cash Flow'!#REF!</definedName>
    <definedName name="_vena_CashFlowS3_CashFlowB6_R_FV_42f34b52efc14701904e2bd69b949ebb_278">'Cash Flow'!#REF!</definedName>
    <definedName name="_vena_CashFlowS3_CashFlowB6_R_FV_42f34b52efc14701904e2bd69b949ebb_279">'Cash Flow'!#REF!</definedName>
    <definedName name="_vena_CashFlowS3_CashFlowB6_R_FV_42f34b52efc14701904e2bd69b949ebb_280">'Cash Flow'!#REF!</definedName>
    <definedName name="_vena_CashFlowS3_CashFlowB6_R_FV_42f34b52efc14701904e2bd69b949ebb_281">'Cash Flow'!#REF!</definedName>
    <definedName name="_vena_CashFlowS3_CashFlowB6_R_FV_42f34b52efc14701904e2bd69b949ebb_282">'Cash Flow'!#REF!</definedName>
    <definedName name="_vena_CashFlowS3_CashFlowB6_R_FV_42f34b52efc14701904e2bd69b949ebb_283">'Cash Flow'!#REF!</definedName>
    <definedName name="_vena_CashFlowS3_CashFlowB6_R_FV_42f34b52efc14701904e2bd69b949ebb_284">'Cash Flow'!#REF!</definedName>
    <definedName name="_vena_CashFlowS3_CashFlowB6_R_FV_42f34b52efc14701904e2bd69b949ebb_285">'Cash Flow'!#REF!</definedName>
    <definedName name="_vena_CashFlowS3_CashFlowB6_R_FV_42f34b52efc14701904e2bd69b949ebb_286">'Cash Flow'!#REF!</definedName>
    <definedName name="_vena_CashFlowS3_CashFlowB6_R_FV_42f34b52efc14701904e2bd69b949ebb_287">'Cash Flow'!#REF!</definedName>
    <definedName name="_vena_CashFlowS3_CashFlowB6_R_FV_42f34b52efc14701904e2bd69b949ebb_288">'Cash Flow'!#REF!</definedName>
    <definedName name="_vena_CashFlowS3_CashFlowB6_R_FV_42f34b52efc14701904e2bd69b949ebb_289">'Cash Flow'!#REF!</definedName>
    <definedName name="_vena_CashFlowS3_CashFlowB6_R_FV_42f34b52efc14701904e2bd69b949ebb_290">'Cash Flow'!#REF!</definedName>
    <definedName name="_vena_CashFlowS3_CashFlowB6_R_FV_42f34b52efc14701904e2bd69b949ebb_291">'Cash Flow'!#REF!</definedName>
    <definedName name="_vena_CashFlowS3_CashFlowB6_R_FV_42f34b52efc14701904e2bd69b949ebb_292">'Cash Flow'!#REF!</definedName>
    <definedName name="_vena_CashFlowS3_CashFlowB6_R_FV_42f34b52efc14701904e2bd69b949ebb_293">'Cash Flow'!#REF!</definedName>
    <definedName name="_vena_CashFlowS3_CashFlowB6_R_FV_42f34b52efc14701904e2bd69b949ebb_294">'Cash Flow'!#REF!</definedName>
    <definedName name="_vena_CashFlowS3_CashFlowB6_R_FV_42f34b52efc14701904e2bd69b949ebb_295">'Cash Flow'!#REF!</definedName>
    <definedName name="_vena_CashFlowS3_CashFlowB6_R_FV_42f34b52efc14701904e2bd69b949ebb_296">'Cash Flow'!#REF!</definedName>
    <definedName name="_vena_CashFlowS3_CashFlowB6_R_FV_42f34b52efc14701904e2bd69b949ebb_297">'Cash Flow'!#REF!</definedName>
    <definedName name="_vena_CashFlowS3_CashFlowB6_R_FV_42f34b52efc14701904e2bd69b949ebb_298">'Cash Flow'!#REF!</definedName>
    <definedName name="_vena_CashFlowS3_CashFlowB6_R_FV_42f34b52efc14701904e2bd69b949ebb_299">'Cash Flow'!#REF!</definedName>
    <definedName name="_vena_CashFlowS3_CashFlowB6_R_FV_42f34b52efc14701904e2bd69b949ebb_300">'Cash Flow'!#REF!</definedName>
    <definedName name="_vena_CashFlowS3_CashFlowB6_R_FV_42f34b52efc14701904e2bd69b949ebb_301">'Cash Flow'!#REF!</definedName>
    <definedName name="_vena_CashFlowS3_CashFlowB6_R_FV_42f34b52efc14701904e2bd69b949ebb_302">'Cash Flow'!#REF!</definedName>
    <definedName name="_vena_CashFlowS3_CashFlowB6_R_FV_42f34b52efc14701904e2bd69b949ebb_303">'Cash Flow'!#REF!</definedName>
    <definedName name="_vena_CashFlowS3_CashFlowB6_R_FV_42f34b52efc14701904e2bd69b949ebb_304">'Cash Flow'!#REF!</definedName>
    <definedName name="_vena_CashFlowS3_CashFlowB6_R_FV_42f34b52efc14701904e2bd69b949ebb_305">'Cash Flow'!#REF!</definedName>
    <definedName name="_vena_CashFlowS3_CashFlowB6_R_FV_42f34b52efc14701904e2bd69b949ebb_306">'Cash Flow'!#REF!</definedName>
    <definedName name="_vena_CashFlowS3_CashFlowB6_R_FV_42f34b52efc14701904e2bd69b949ebb_307">'Cash Flow'!#REF!</definedName>
    <definedName name="_vena_CashFlowS3_CashFlowB6_R_FV_42f34b52efc14701904e2bd69b949ebb_308">'Cash Flow'!#REF!</definedName>
    <definedName name="_vena_CashFlowS3_CashFlowB6_R_FV_42f34b52efc14701904e2bd69b949ebb_309">'Cash Flow'!#REF!</definedName>
    <definedName name="_vena_CashFlowS3_CashFlowB6_R_FV_42f34b52efc14701904e2bd69b949ebb_310">'Cash Flow'!#REF!</definedName>
    <definedName name="_vena_CashFlowS3_CashFlowB6_R_FV_42f34b52efc14701904e2bd69b949ebb_311">'Cash Flow'!#REF!</definedName>
    <definedName name="_vena_CashFlowS3_CashFlowB6_R_FV_42f34b52efc14701904e2bd69b949ebb_312">'Cash Flow'!#REF!</definedName>
    <definedName name="_vena_CashFlowS3_CashFlowB6_R_FV_42f34b52efc14701904e2bd69b949ebb_313">'Cash Flow'!#REF!</definedName>
    <definedName name="_vena_CashFlowS3_CashFlowB6_R_FV_42f34b52efc14701904e2bd69b949ebb_314">'Cash Flow'!#REF!</definedName>
    <definedName name="_vena_CashFlowS3_CashFlowB6_R_FV_42f34b52efc14701904e2bd69b949ebb_315">'Cash Flow'!#REF!</definedName>
    <definedName name="_vena_CashFlowS3_CashFlowB6_R_FV_42f34b52efc14701904e2bd69b949ebb_316">'Cash Flow'!#REF!</definedName>
    <definedName name="_vena_CashFlowS3_CashFlowB6_R_FV_42f34b52efc14701904e2bd69b949ebb_317">'Cash Flow'!#REF!</definedName>
    <definedName name="_vena_CashFlowS3_CashFlowB6_R_FV_42f34b52efc14701904e2bd69b949ebb_318">'Cash Flow'!#REF!</definedName>
    <definedName name="_vena_CashFlowS3_CashFlowB6_R_FV_42f34b52efc14701904e2bd69b949ebb_319">'Cash Flow'!#REF!</definedName>
    <definedName name="_vena_CashFlowS3_CashFlowB6_R_FV_42f34b52efc14701904e2bd69b949ebb_320">'Cash Flow'!#REF!</definedName>
    <definedName name="_vena_CashFlowS3_CashFlowB6_R_FV_42f34b52efc14701904e2bd69b949ebb_321">'Cash Flow'!#REF!</definedName>
    <definedName name="_vena_CashFlowS3_CashFlowB6_R_FV_42f34b52efc14701904e2bd69b949ebb_322">'Cash Flow'!#REF!</definedName>
    <definedName name="_vena_CashFlowS3_CashFlowB6_R_FV_42f34b52efc14701904e2bd69b949ebb_323">'Cash Flow'!#REF!</definedName>
    <definedName name="_vena_CashFlowS3_CashFlowB6_R_FV_42f34b52efc14701904e2bd69b949ebb_324">'Cash Flow'!#REF!</definedName>
    <definedName name="_vena_CashFlowS3_CashFlowB6_R_FV_42f34b52efc14701904e2bd69b949ebb_325">'Cash Flow'!#REF!</definedName>
    <definedName name="_vena_CashFlowS3_CashFlowB6_R_FV_42f34b52efc14701904e2bd69b949ebb_326">'Cash Flow'!#REF!</definedName>
    <definedName name="_vena_CashFlowS3_CashFlowB6_R_FV_42f34b52efc14701904e2bd69b949ebb_327">'Cash Flow'!#REF!</definedName>
    <definedName name="_vena_CashFlowS3_CashFlowB6_R_FV_42f34b52efc14701904e2bd69b949ebb_328">'Cash Flow'!#REF!</definedName>
    <definedName name="_vena_CashFlowS3_CashFlowB6_R_FV_42f34b52efc14701904e2bd69b949ebb_329">'Cash Flow'!#REF!</definedName>
    <definedName name="_vena_CashFlowS3_CashFlowB6_R_FV_42f34b52efc14701904e2bd69b949ebb_330">'Cash Flow'!#REF!</definedName>
    <definedName name="_vena_CashFlowS3_CashFlowB6_R_FV_42f34b52efc14701904e2bd69b949ebb_331">'Cash Flow'!#REF!</definedName>
    <definedName name="_vena_CashFlowS3_CashFlowB6_R_FV_42f34b52efc14701904e2bd69b949ebb_332">'Cash Flow'!#REF!</definedName>
    <definedName name="_vena_CashFlowS3_CashFlowB6_R_FV_42f34b52efc14701904e2bd69b949ebb_333">'Cash Flow'!#REF!</definedName>
    <definedName name="_vena_CashFlowS3_CashFlowB6_R_FV_42f34b52efc14701904e2bd69b949ebb_334">'Cash Flow'!#REF!</definedName>
    <definedName name="_vena_CashFlowS3_CashFlowB6_R_FV_42f34b52efc14701904e2bd69b949ebb_335">'Cash Flow'!#REF!</definedName>
    <definedName name="_vena_CashFlowS3_CashFlowB6_R_FV_42f34b52efc14701904e2bd69b949ebb_336">'Cash Flow'!#REF!</definedName>
    <definedName name="_vena_CashFlowS3_CashFlowB6_R_FV_42f34b52efc14701904e2bd69b949ebb_337">'Cash Flow'!#REF!</definedName>
    <definedName name="_vena_CashFlowS3_CashFlowB6_R_FV_42f34b52efc14701904e2bd69b949ebb_338">'Cash Flow'!#REF!</definedName>
    <definedName name="_vena_CashFlowS3_CashFlowB6_R_FV_42f34b52efc14701904e2bd69b949ebb_339">'Cash Flow'!#REF!</definedName>
    <definedName name="_vena_CashFlowS3_CashFlowB6_R_FV_42f34b52efc14701904e2bd69b949ebb_340">'Cash Flow'!#REF!</definedName>
    <definedName name="_vena_CashFlowS3_CashFlowB6_R_FV_42f34b52efc14701904e2bd69b949ebb_341">'Cash Flow'!#REF!</definedName>
    <definedName name="_vena_CashFlowS3_CashFlowB6_R_FV_42f34b52efc14701904e2bd69b949ebb_342">'Cash Flow'!#REF!</definedName>
    <definedName name="_vena_CashFlowS3_CashFlowB6_R_FV_42f34b52efc14701904e2bd69b949ebb_344">'Cash Flow'!#REF!</definedName>
    <definedName name="_vena_CashFlowS3_CashFlowB6_R_FV_42f34b52efc14701904e2bd69b949ebb_345">'Cash Flow'!#REF!</definedName>
    <definedName name="_vena_CashFlowS3_CashFlowB6_R_FV_42f34b52efc14701904e2bd69b949ebb_346">'Cash Flow'!#REF!</definedName>
    <definedName name="_vena_CashFlowS3_CashFlowB6_R_FV_42f34b52efc14701904e2bd69b949ebb_349">'Cash Flow'!#REF!</definedName>
    <definedName name="_vena_CashFlowS3_CashFlowB6_R_FV_42f34b52efc14701904e2bd69b949ebb_350">'Cash Flow'!#REF!</definedName>
    <definedName name="_vena_CashFlowS3_CashFlowB6_R_FV_42f34b52efc14701904e2bd69b949ebb_351">'Cash Flow'!#REF!</definedName>
    <definedName name="_vena_CashFlowS3_CashFlowB6_R_FV_42f34b52efc14701904e2bd69b949ebb_352">'Cash Flow'!#REF!</definedName>
    <definedName name="_vena_CashFlowS3_CashFlowB6_R_FV_42f34b52efc14701904e2bd69b949ebb_353">'Cash Flow'!#REF!</definedName>
    <definedName name="_vena_CashFlowS3_CashFlowB6_R_FV_42f34b52efc14701904e2bd69b949ebb_354">'Cash Flow'!#REF!</definedName>
    <definedName name="_vena_CashFlowS3_CashFlowB6_R_FV_42f34b52efc14701904e2bd69b949ebb_355">'Cash Flow'!#REF!</definedName>
    <definedName name="_vena_CashFlowS3_CashFlowB6_R_FV_42f34b52efc14701904e2bd69b949ebb_356">'Cash Flow'!#REF!</definedName>
    <definedName name="_vena_CashFlowS3_CashFlowB6_R_FV_42f34b52efc14701904e2bd69b949ebb_357">'Cash Flow'!#REF!</definedName>
    <definedName name="_vena_CashFlowS3_CashFlowB6_R_FV_42f34b52efc14701904e2bd69b949ebb_358">'Cash Flow'!#REF!</definedName>
    <definedName name="_vena_CashFlowS3_CashFlowB6_R_FV_42f34b52efc14701904e2bd69b949ebb_359">'Cash Flow'!#REF!</definedName>
    <definedName name="_vena_CashFlowS3_CashFlowB6_R_FV_42f34b52efc14701904e2bd69b949ebb_360">'Cash Flow'!#REF!</definedName>
    <definedName name="_vena_CashFlowS3_CashFlowB6_R_FV_42f34b52efc14701904e2bd69b949ebb_361">'Cash Flow'!#REF!</definedName>
    <definedName name="_vena_CashFlowS3_CashFlowB6_R_FV_42f34b52efc14701904e2bd69b949ebb_362">'Cash Flow'!#REF!</definedName>
    <definedName name="_vena_CashFlowS3_CashFlowB6_R_FV_42f34b52efc14701904e2bd69b949ebb_363">'Cash Flow'!#REF!</definedName>
    <definedName name="_vena_CashFlowS3_CashFlowB6_R_FV_42f34b52efc14701904e2bd69b949ebb_364">'Cash Flow'!#REF!</definedName>
    <definedName name="_vena_CashFlowS3_CashFlowB6_R_FV_42f34b52efc14701904e2bd69b949ebb_365">'Cash Flow'!#REF!</definedName>
    <definedName name="_vena_CashFlowS3_CashFlowB6_R_FV_42f34b52efc14701904e2bd69b949ebb_366">'Cash Flow'!#REF!</definedName>
    <definedName name="_vena_CashFlowS3_CashFlowB6_R_FV_42f34b52efc14701904e2bd69b949ebb_367">'Cash Flow'!#REF!</definedName>
    <definedName name="_vena_CashFlowS3_CashFlowB6_R_FV_42f34b52efc14701904e2bd69b949ebb_368">'Cash Flow'!#REF!</definedName>
    <definedName name="_vena_CashFlowS3_CashFlowB6_R_FV_42f34b52efc14701904e2bd69b949ebb_369">'Cash Flow'!#REF!</definedName>
    <definedName name="_vena_CashFlowS3_CashFlowB6_R_FV_42f34b52efc14701904e2bd69b949ebb_370">'Cash Flow'!#REF!</definedName>
    <definedName name="_vena_CashFlowS3_CashFlowB6_R_FV_42f34b52efc14701904e2bd69b949ebb_371">'Cash Flow'!#REF!</definedName>
    <definedName name="_vena_CashFlowS3_CashFlowB6_R_FV_42f34b52efc14701904e2bd69b949ebb_372">'Cash Flow'!#REF!</definedName>
    <definedName name="_vena_CashFlowS3_CashFlowB6_R_FV_42f34b52efc14701904e2bd69b949ebb_373">'Cash Flow'!#REF!</definedName>
    <definedName name="_vena_CashFlowS3_CashFlowB6_R_FV_42f34b52efc14701904e2bd69b949ebb_374">'Cash Flow'!#REF!</definedName>
    <definedName name="_vena_CashFlowS3_CashFlowB6_R_FV_42f34b52efc14701904e2bd69b949ebb_375">'Cash Flow'!#REF!</definedName>
    <definedName name="_vena_CashFlowS3_CashFlowB6_R_FV_42f34b52efc14701904e2bd69b949ebb_376">'Cash Flow'!#REF!</definedName>
    <definedName name="_vena_CashFlowS3_CashFlowB6_R_FV_42f34b52efc14701904e2bd69b949ebb_377">'Cash Flow'!#REF!</definedName>
    <definedName name="_vena_CashFlowS3_CashFlowB6_R_FV_42f34b52efc14701904e2bd69b949ebb_378">'Cash Flow'!#REF!</definedName>
    <definedName name="_vena_CashFlowS3_CashFlowB6_R_FV_42f34b52efc14701904e2bd69b949ebb_379">'Cash Flow'!#REF!</definedName>
    <definedName name="_vena_CashFlowS3_CashFlowB6_R_FV_42f34b52efc14701904e2bd69b949ebb_380">'Cash Flow'!#REF!</definedName>
    <definedName name="_vena_CashFlowS3_CashFlowB6_R_FV_42f34b52efc14701904e2bd69b949ebb_381">'Cash Flow'!#REF!</definedName>
    <definedName name="_vena_CashFlowS3_CashFlowB6_R_FV_42f34b52efc14701904e2bd69b949ebb_382">'Cash Flow'!#REF!</definedName>
    <definedName name="_vena_CashFlowS3_CashFlowB6_R_FV_42f34b52efc14701904e2bd69b949ebb_383">'Cash Flow'!#REF!</definedName>
    <definedName name="_vena_CashFlowS3_CashFlowB6_R_FV_42f34b52efc14701904e2bd69b949ebb_384">'Cash Flow'!#REF!</definedName>
    <definedName name="_vena_CashFlowS3_CashFlowB6_R_FV_42f34b52efc14701904e2bd69b949ebb_385">'Cash Flow'!#REF!</definedName>
    <definedName name="_vena_CashFlowS3_CashFlowB6_R_FV_42f34b52efc14701904e2bd69b949ebb_386">'Cash Flow'!#REF!</definedName>
    <definedName name="_vena_CashFlowS3_CashFlowB6_R_FV_42f34b52efc14701904e2bd69b949ebb_387">'Cash Flow'!#REF!</definedName>
    <definedName name="_vena_CashFlowS3_CashFlowB6_R_FV_42f34b52efc14701904e2bd69b949ebb_388">'Cash Flow'!#REF!</definedName>
    <definedName name="_vena_CashFlowS3_CashFlowB6_R_FV_42f34b52efc14701904e2bd69b949ebb_389">'Cash Flow'!#REF!</definedName>
    <definedName name="_vena_CashFlowS3_CashFlowB6_R_FV_42f34b52efc14701904e2bd69b949ebb_39">'Cash Flow'!#REF!</definedName>
    <definedName name="_vena_CashFlowS3_CashFlowB6_R_FV_42f34b52efc14701904e2bd69b949ebb_390">'Cash Flow'!#REF!</definedName>
    <definedName name="_vena_CashFlowS3_CashFlowB6_R_FV_42f34b52efc14701904e2bd69b949ebb_391">'Cash Flow'!#REF!</definedName>
    <definedName name="_vena_CashFlowS3_CashFlowB6_R_FV_42f34b52efc14701904e2bd69b949ebb_392">'Cash Flow'!#REF!</definedName>
    <definedName name="_vena_CashFlowS3_CashFlowB6_R_FV_42f34b52efc14701904e2bd69b949ebb_40">'Cash Flow'!#REF!</definedName>
    <definedName name="_vena_CashFlowS3_CashFlowB6_R_FV_42f34b52efc14701904e2bd69b949ebb_41">'Cash Flow'!#REF!</definedName>
    <definedName name="_vena_CashFlowS3_P_3_720177941083193402" comment="*">'Cash Flow'!#REF!</definedName>
    <definedName name="_vena_CashFlowS3_P_4_720177941095776277" comment="*">'Cash Flow'!#REF!</definedName>
    <definedName name="_vena_CashFlowS3_P_6_720177941255159927" comment="*">'Cash Flow'!#REF!</definedName>
    <definedName name="_vena_CashFlowS3_P_7_720177941267742850" comment="*">'Cash Flow'!#REF!</definedName>
    <definedName name="_vena_CashFlowS3_P_FV_e3545e3dcc52420a84dcdae3a23a4597" comment="*">'Cash Flow'!#REF!</definedName>
    <definedName name="_vena_ClosedMonthS1_ClosedMonthB1_C_8_720177941305491604">MYP!#REF!</definedName>
    <definedName name="_vena_ClosedMonthS1_ClosedMonthB1_R_5_720177941125136562">MYP!#REF!</definedName>
    <definedName name="_vena_ClosedMonthS1_P_3_720177941083193402" comment="*">MYP!#REF!</definedName>
    <definedName name="_vena_ClosedMonthS1_P_6_720177941255159927" comment="*">MYP!#REF!</definedName>
    <definedName name="_vena_ClosedMonthS1_P_7_720177941267742850" comment="*">MYP!#REF!</definedName>
    <definedName name="_vena_ClosedMonthS1_P_FV_56493ffece784c5db4cd0fd3b40a250d" comment="*">MYP!#REF!</definedName>
    <definedName name="_vena_ClosedMonthS1_P_FV_e1c3a244dc3d4f149ecdf7d748811086" comment="*">MYP!#REF!</definedName>
    <definedName name="_vena_ClosedMonthS1_P_FV_e3545e3dcc52420a84dcdae3a23a4597" comment="*">MYP!#REF!</definedName>
    <definedName name="_vena_ComparisonScenario_P_2_720177941070610503">MYP!#REF!</definedName>
    <definedName name="_vena_ComparisonScenario_P_2_720177941070610552">MYP!#REF!</definedName>
    <definedName name="_vena_ComparisonScenario_P_2_757059920928440320">MYP!#REF!</definedName>
    <definedName name="_vena_ComparisonScenario_P_2_757060546592636928">MYP!#REF!</definedName>
    <definedName name="_vena_ComparisonScenario_P_2_857777511039369220">MYP!#REF!</definedName>
    <definedName name="_vena_ComparisonScenario_P_2_857777511047757825" comment="*">MYP!#REF!</definedName>
    <definedName name="_vena_CurrentForecast_P_1_720177941045444637" comment="*">MYP!#REF!</definedName>
    <definedName name="_vena_CurrentForecast_P_1_720177941045444666">MYP!#REF!</definedName>
    <definedName name="_vena_CurrentForecast_P_1_720177941049638930">MYP!#REF!</definedName>
    <definedName name="_vena_CurrentForecast_P_1_721516088932433922">MYP!#REF!</definedName>
    <definedName name="_vena_CurrentForecast_P_2_757059920928440320">MYP!#REF!</definedName>
    <definedName name="_vena_CurrentForecast_P_2_757060585947922432">MYP!#REF!</definedName>
    <definedName name="_vena_CurrentForecast_P_2_857777511043563521">MYP!#REF!</definedName>
    <definedName name="_vena_CurrentForecast_P_2_857777511072923648" comment="*">MYP!#REF!</definedName>
    <definedName name="_vena_CurrentForecast_P_4_720177941091581984" comment="*">MYP!#REF!</definedName>
    <definedName name="_vena_CurrentForecast_P_4_720177941091581987">MYP!#REF!</definedName>
    <definedName name="_vena_DYNC_SMultiSiteS1_BMultiSiteB1_168c83dd">'MYP-Multisite'!#REF!</definedName>
    <definedName name="_vena_DYNC_SMultiSiteS1_BMultiSiteB1_168c83dd_f8cc76d6">'MYP-Multisite'!#REF!</definedName>
    <definedName name="_vena_DYNC_SMultiSiteS1_BMultiSiteB1_355cbf47">'MYP-Multisite'!#REF!</definedName>
    <definedName name="_vena_DYNC_SMultiSiteS1_BMultiSiteB1_355cbf47_672754e0">'MYP-Multisite'!#REF!</definedName>
    <definedName name="_vena_DYNC_SMultiSiteS1_BMultiSiteB1_482f496c">'MYP-Multisite'!#REF!</definedName>
    <definedName name="_vena_DYNC_SMultiSiteS1_BMultiSiteB1_482f496c_777f9c41">'MYP-Multisite'!#REF!</definedName>
    <definedName name="_vena_DYNC_SMultiSiteS1_BMultiSiteB1_5bab48ef">'MYP-Multisite'!#REF!</definedName>
    <definedName name="_vena_DYNC_SMultiSiteS1_BMultiSiteB1_5bab48ef_e06f8b49">'MYP-Multisite'!#REF!</definedName>
    <definedName name="_vena_DYNC_SMultiSiteS1_BMultiSiteB1_787c5845">'MYP-Multisite'!#REF!</definedName>
    <definedName name="_vena_DYNC_SMultiSiteS1_BMultiSiteB1_787c5845_a2ce73e6">'MYP-Multisite'!#REF!</definedName>
    <definedName name="_vena_DYNC_SMultiSiteS1_BMultiSiteB1_8131720f">'MYP-Multisite'!#REF!</definedName>
    <definedName name="_vena_DYNC_SMultiSiteS1_BMultiSiteB1_8131720f_660ed129">'MYP-Multisite'!#REF!</definedName>
    <definedName name="_vena_DYNC_SMultiSiteS1_BMultiSiteB1_815e75d0">'MYP-Multisite'!#REF!</definedName>
    <definedName name="_vena_DYNC_SMultiSiteS1_BMultiSiteB1_815e75d0_1671761b">'MYP-Multisite'!#REF!</definedName>
    <definedName name="_vena_DYNC_SMultiSiteS1_BMultiSiteB1_a224ae11">'MYP-Multisite'!#REF!</definedName>
    <definedName name="_vena_DYNC_SMultiSiteS1_BMultiSiteB1_a224ae11_2168e37d">'MYP-Multisite'!#REF!</definedName>
    <definedName name="_vena_DYNC_SMultiSiteS1_BMultiSiteB1_d6ca63b5">'MYP-Multisite'!#REF!</definedName>
    <definedName name="_vena_DYNC_SMultiSiteS1_BMultiSiteB1_d6ca63b5_1c967270">'MYP-Multisite'!#REF!</definedName>
    <definedName name="_vena_DYNC_SMultiSiteS1_BMultiSiteB1_e6934d95">'MYP-Multisite'!#REF!</definedName>
    <definedName name="_vena_DYNC_SMultiSiteS1_BMultiSiteB1_e6934d95_370029fe">'MYP-Multisite'!#REF!</definedName>
    <definedName name="_vena_DYNC_SPayrollS1_BPayrollB1_268a020b">Payroll!#REF!</definedName>
    <definedName name="_vena_DYNC_SPayrollS1_BPayrollB1_268a020b_85f98512">Payroll!#REF!</definedName>
    <definedName name="_vena_DYNC_SPayrollS1_BPayrollB1_36d15da1">Payroll!#REF!</definedName>
    <definedName name="_vena_DYNC_SPayrollS1_BPayrollB1_36d15da1_30737537">Payroll!#REF!</definedName>
    <definedName name="_vena_DYNC_SPayrollS1_BPayrollB1_584fdb8a">Payroll!#REF!</definedName>
    <definedName name="_vena_DYNC_SPayrollS1_BPayrollB1_584fdb8a_d73c607a">Payroll!#REF!</definedName>
    <definedName name="_vena_DYNC_SPayrollS1_BPayrollB1_65345a82">Payroll!#REF!</definedName>
    <definedName name="_vena_DYNC_SPayrollS1_BPayrollB1_65345a82_c431ec07">Payroll!#REF!</definedName>
    <definedName name="_vena_DYNC_SPayrollS1_BPayrollB1_6f9dfc5f">Payroll!#REF!</definedName>
    <definedName name="_vena_DYNC_SPayrollS1_BPayrollB1_6f9dfc5f_f522d359">Payroll!#REF!</definedName>
    <definedName name="_vena_DYNC_SPayrollS1_BPayrollB1_9c93ef3e">Payroll!#REF!</definedName>
    <definedName name="_vena_DYNC_SPayrollS1_BPayrollB1_9c93ef3e_f6c99635">Payroll!#REF!</definedName>
    <definedName name="_vena_DYNC_SPayrollS1_BPayrollB1_9f0891e2">Payroll!#REF!</definedName>
    <definedName name="_vena_DYNC_SPayrollS1_BPayrollB1_9f0891e2_559b3158">Payroll!#REF!</definedName>
    <definedName name="_vena_DYNC_SPayrollS1_BPayrollB1_b19167b4">Payroll!#REF!</definedName>
    <definedName name="_vena_DYNC_SPayrollS1_BPayrollB1_b19167b4_6455c493">Payroll!#REF!</definedName>
    <definedName name="_vena_DYNC_SPayrollS1_BPayrollB1_c5d9ae0b">Payroll!#REF!</definedName>
    <definedName name="_vena_DYNC_SPayrollS1_BPayrollB1_c5d9ae0b_3bbce460">Payroll!#REF!</definedName>
    <definedName name="_vena_DYNC_SPayrollS1_BPayrollB1_d6cfc760">Payroll!#REF!</definedName>
    <definedName name="_vena_DYNC_SPayrollS1_BPayrollB1_d6cfc760_5ba79ab1">Payroll!#REF!</definedName>
    <definedName name="_vena_DYNC_SPayrollS1_BPayrollB1_d7710b31">Payroll!#REF!</definedName>
    <definedName name="_vena_DYNC_SPayrollS1_BPayrollB1_d7710b31_e26cbb6b">Payroll!#REF!</definedName>
    <definedName name="_vena_DYNC_SPayrollS1_BPayrollB1_ff454d35">Payroll!#REF!</definedName>
    <definedName name="_vena_DYNC_SPayrollS1_BPayrollB1_ff454d35_23b77057">Payroll!#REF!</definedName>
    <definedName name="_vena_DYNP_SComparisonScenario_166f86c7">MYP!#REF!</definedName>
    <definedName name="_vena_DYNP_SComparisonScenario_ae8d513">MYP!#REF!</definedName>
    <definedName name="_vena_DYNP_SComparisonScenario_e2d2b4f9">MYP!#REF!</definedName>
    <definedName name="_vena_DYNP_SComparisonScenario_eaa3ede8">MYP!#REF!</definedName>
    <definedName name="_vena_DYNP_SCurrentForecast_431b3134">MYP!#REF!</definedName>
    <definedName name="_vena_DYNP_SCurrentForecast_460e98bc">MYP!#REF!</definedName>
    <definedName name="_vena_DYNP_SCurrentForecast_4b8b95">MYP!#REF!</definedName>
    <definedName name="_vena_DYNP_SCurrentForecast_4ee30aa0">MYP!#REF!</definedName>
    <definedName name="_vena_DYNP_SCurrentForecast_5446d3c9">MYP!#REF!</definedName>
    <definedName name="_vena_DYNP_SCurrentForecast_5ed47fef">MYP!#REF!</definedName>
    <definedName name="_vena_DYNP_SCurrentForecast_84845bd0">MYP!#REF!</definedName>
    <definedName name="_vena_DYNP_SCurrentForecast_875a7511">MYP!#REF!</definedName>
    <definedName name="_vena_DYNP_SCurrentForecast_9f321d2c">MYP!#REF!</definedName>
    <definedName name="_vena_DYNP_SCurrentForecast_ad09ed02">MYP!#REF!</definedName>
    <definedName name="_vena_DYNP_SCurrentForecast_b0ddecff">MYP!#REF!</definedName>
    <definedName name="_vena_DYNP_SCurrentForecast_b91fd4c4">MYP!#REF!</definedName>
    <definedName name="_vena_DYNP_SCurrentForecast_c1545a80">MYP!#REF!</definedName>
    <definedName name="_vena_DYNP_SCurrentForecast_c5cbf8cf">MYP!#REF!</definedName>
    <definedName name="_vena_DYNP_SCurrentForecast_c732c07c">MYP!#REF!</definedName>
    <definedName name="_vena_DYNP_SCurrentForecast_d32b8749">MYP!#REF!</definedName>
    <definedName name="_vena_DYNP_SCurrentForecast_d9294d5f">MYP!#REF!</definedName>
    <definedName name="_vena_DYNP_SCurrentForecast_e4a5ae99">MYP!#REF!</definedName>
    <definedName name="_vena_DYNP_SCurrentForecast_e5201e0c">MYP!#REF!</definedName>
    <definedName name="_vena_DYNP_SCurrentForecast_f358038">MYP!#REF!</definedName>
    <definedName name="_vena_DYNP_SCurrentForecast_f6f6121d">MYP!#REF!</definedName>
    <definedName name="_vena_DYNR_SCashFlowS2_BCashFlowB2_37fcf5d8">'Cash Flow'!#REF!</definedName>
    <definedName name="_vena_DYNR_SCashFlowS2_BCashFlowB2_37fcf5d8_2ef1d83b">'Cash Flow'!#REF!</definedName>
    <definedName name="_vena_DYNR_SCashFlowS2_BCashFlowB2_390bc48c">'Cash Flow'!#REF!</definedName>
    <definedName name="_vena_DYNR_SCashFlowS2_BCashFlowB2_390bc48c_1f46329d">'Cash Flow'!#REF!</definedName>
    <definedName name="_vena_DYNR_SCashFlowS2_BCashFlowB2_390bc48c_228d85e1">'Cash Flow'!#REF!</definedName>
    <definedName name="_vena_DYNR_SCashFlowS2_BCashFlowB2_390bc48c_3b0f2960">'Cash Flow'!#REF!</definedName>
    <definedName name="_vena_DYNR_SCashFlowS2_BCashFlowB2_390bc48c_451b3b29">'Cash Flow'!#REF!</definedName>
    <definedName name="_vena_DYNR_SCashFlowS2_BCashFlowB2_390bc48c_4682a77b">'Cash Flow'!#REF!</definedName>
    <definedName name="_vena_DYNR_SCashFlowS2_BCashFlowB2_390bc48c_496edcc5">'Cash Flow'!#REF!</definedName>
    <definedName name="_vena_DYNR_SCashFlowS2_BCashFlowB2_390bc48c_62136d48">'Cash Flow'!#REF!</definedName>
    <definedName name="_vena_DYNR_SCashFlowS2_BCashFlowB2_390bc48c_684d5551">'Cash Flow'!#REF!</definedName>
    <definedName name="_vena_DYNR_SCashFlowS2_BCashFlowB2_390bc48c_773b6b0f">'Cash Flow'!#REF!</definedName>
    <definedName name="_vena_DYNR_SCashFlowS2_BCashFlowB2_390bc48c_78d707ac">'Cash Flow'!#REF!</definedName>
    <definedName name="_vena_DYNR_SCashFlowS2_BCashFlowB2_390bc48c_82e26">'Cash Flow'!#REF!</definedName>
    <definedName name="_vena_DYNR_SCashFlowS2_BCashFlowB2_390bc48c_86c8af7c">'Cash Flow'!#REF!</definedName>
    <definedName name="_vena_DYNR_SCashFlowS2_BCashFlowB2_390bc48c_8cfc58d0">'Cash Flow'!#REF!</definedName>
    <definedName name="_vena_DYNR_SCashFlowS2_BCashFlowB2_390bc48c_bdb70f6b">'Cash Flow'!#REF!</definedName>
    <definedName name="_vena_DYNR_SCashFlowS2_BCashFlowB2_390bc48c_d371628d">'Cash Flow'!#REF!</definedName>
    <definedName name="_vena_DYNR_SCashFlowS2_BCashFlowB2_390bc48c_fe1610c1">'Cash Flow'!#REF!</definedName>
    <definedName name="_vena_DYNR_SCashFlowS2_BCashFlowB2_5c8b1261">'Cash Flow'!#REF!</definedName>
    <definedName name="_vena_DYNR_SCashFlowS2_BCashFlowB2_5c8b1261_3580f805">'Cash Flow'!#REF!</definedName>
    <definedName name="_vena_DYNR_SCashFlowS2_BCashFlowB2_5c8b1261_5f49f0bd">'Cash Flow'!#REF!</definedName>
    <definedName name="_vena_DYNR_SCashFlowS2_BCashFlowB2_5c8b1261_6e789fcd">'Cash Flow'!#REF!</definedName>
    <definedName name="_vena_DYNR_SCashFlowS2_BCashFlowB2_5c8b1261_75350b41">'Cash Flow'!#REF!</definedName>
    <definedName name="_vena_DYNR_SCashFlowS2_BCashFlowB2_5c8b1261_9aab1a6b">'Cash Flow'!#REF!</definedName>
    <definedName name="_vena_DYNR_SCashFlowS2_BCashFlowB2_5c8b1261_b9f82a4f">'Cash Flow'!#REF!</definedName>
    <definedName name="_vena_DYNR_SCashFlowS2_BCashFlowB2_5c8b1261_cb6eff28">'Cash Flow'!#REF!</definedName>
    <definedName name="_vena_DYNR_SCashFlowS2_BCashFlowB2_68da2e10">'Cash Flow'!#REF!</definedName>
    <definedName name="_vena_DYNR_SCashFlowS2_BCashFlowB2_68da2e10_10a4bc1a">'Cash Flow'!#REF!</definedName>
    <definedName name="_vena_DYNR_SCashFlowS2_BCashFlowB2_68da2e10_3de6c515">'Cash Flow'!#REF!</definedName>
    <definedName name="_vena_DYNR_SCashFlowS2_BCashFlowB2_68da2e10_3f13c93e">'Cash Flow'!#REF!</definedName>
    <definedName name="_vena_DYNR_SCashFlowS2_BCashFlowB2_68da2e10_40e08518">'Cash Flow'!#REF!</definedName>
    <definedName name="_vena_DYNR_SCashFlowS2_BCashFlowB2_68da2e10_5c836df4">'Cash Flow'!#REF!</definedName>
    <definedName name="_vena_DYNR_SCashFlowS2_BCashFlowB2_68da2e10_79fe3a9a">'Cash Flow'!#REF!</definedName>
    <definedName name="_vena_DYNR_SCashFlowS2_BCashFlowB2_68da2e10_9370fc7e">'Cash Flow'!#REF!</definedName>
    <definedName name="_vena_DYNR_SCashFlowS2_BCashFlowB2_68da2e10_9b057f4e">'Cash Flow'!#REF!</definedName>
    <definedName name="_vena_DYNR_SCashFlowS2_BCashFlowB2_68da2e10_9df7c631">'Cash Flow'!#REF!</definedName>
    <definedName name="_vena_DYNR_SCashFlowS2_BCashFlowB2_68da2e10_ea1e3d13">'Cash Flow'!#REF!</definedName>
    <definedName name="_vena_DYNR_SCashFlowS2_BCashFlowB2_9045c3e">'Cash Flow'!#REF!</definedName>
    <definedName name="_vena_DYNR_SCashFlowS2_BCashFlowB2_9045c3e_14fe2c69">'Cash Flow'!#REF!</definedName>
    <definedName name="_vena_DYNR_SCashFlowS2_BCashFlowB2_9045c3e_1e90b15d">'Cash Flow'!#REF!</definedName>
    <definedName name="_vena_DYNR_SCashFlowS2_BCashFlowB2_9045c3e_20094eca">'Cash Flow'!#REF!</definedName>
    <definedName name="_vena_DYNR_SCashFlowS2_BCashFlowB2_9045c3e_24503fb9">'Cash Flow'!#REF!</definedName>
    <definedName name="_vena_DYNR_SCashFlowS2_BCashFlowB2_9045c3e_268b1666">'Cash Flow'!#REF!</definedName>
    <definedName name="_vena_DYNR_SCashFlowS2_BCashFlowB2_9045c3e_2793f9c6">'Cash Flow'!#REF!</definedName>
    <definedName name="_vena_DYNR_SCashFlowS2_BCashFlowB2_9045c3e_29a5fe07">'Cash Flow'!#REF!</definedName>
    <definedName name="_vena_DYNR_SCashFlowS2_BCashFlowB2_9045c3e_2c1f04e7">'Cash Flow'!#REF!</definedName>
    <definedName name="_vena_DYNR_SCashFlowS2_BCashFlowB2_9045c3e_321358fa">'Cash Flow'!#REF!</definedName>
    <definedName name="_vena_DYNR_SCashFlowS2_BCashFlowB2_9045c3e_36643111">'Cash Flow'!#REF!</definedName>
    <definedName name="_vena_DYNR_SCashFlowS2_BCashFlowB2_9045c3e_4223acf7">'Cash Flow'!#REF!</definedName>
    <definedName name="_vena_DYNR_SCashFlowS2_BCashFlowB2_9045c3e_422c339b">'Cash Flow'!#REF!</definedName>
    <definedName name="_vena_DYNR_SCashFlowS2_BCashFlowB2_9045c3e_43c6e7dc">'Cash Flow'!#REF!</definedName>
    <definedName name="_vena_DYNR_SCashFlowS2_BCashFlowB2_9045c3e_49305612">'Cash Flow'!#REF!</definedName>
    <definedName name="_vena_DYNR_SCashFlowS2_BCashFlowB2_9045c3e_4d2601ff">'Cash Flow'!#REF!</definedName>
    <definedName name="_vena_DYNR_SCashFlowS2_BCashFlowB2_9045c3e_50b34816">'Cash Flow'!#REF!</definedName>
    <definedName name="_vena_DYNR_SCashFlowS2_BCashFlowB2_9045c3e_58034140">'Cash Flow'!#REF!</definedName>
    <definedName name="_vena_DYNR_SCashFlowS2_BCashFlowB2_9045c3e_5acf7974">'Cash Flow'!#REF!</definedName>
    <definedName name="_vena_DYNR_SCashFlowS2_BCashFlowB2_9045c3e_649b3ed8">'Cash Flow'!#REF!</definedName>
    <definedName name="_vena_DYNR_SCashFlowS2_BCashFlowB2_9045c3e_64d57a99">'Cash Flow'!#REF!</definedName>
    <definedName name="_vena_DYNR_SCashFlowS2_BCashFlowB2_9045c3e_69b41a07">'Cash Flow'!#REF!</definedName>
    <definedName name="_vena_DYNR_SCashFlowS2_BCashFlowB2_9045c3e_6a82f7f">'Cash Flow'!#REF!</definedName>
    <definedName name="_vena_DYNR_SCashFlowS2_BCashFlowB2_9045c3e_6b0d4666">'Cash Flow'!#REF!</definedName>
    <definedName name="_vena_DYNR_SCashFlowS2_BCashFlowB2_9045c3e_6f520e41">'Cash Flow'!#REF!</definedName>
    <definedName name="_vena_DYNR_SCashFlowS2_BCashFlowB2_9045c3e_77e50515">'Cash Flow'!#REF!</definedName>
    <definedName name="_vena_DYNR_SCashFlowS2_BCashFlowB2_9045c3e_78babca9">'Cash Flow'!#REF!</definedName>
    <definedName name="_vena_DYNR_SCashFlowS2_BCashFlowB2_9045c3e_7f602605">'Cash Flow'!#REF!</definedName>
    <definedName name="_vena_DYNR_SCashFlowS2_BCashFlowB2_9045c3e_819710d5">'Cash Flow'!#REF!</definedName>
    <definedName name="_vena_DYNR_SCashFlowS2_BCashFlowB2_9045c3e_81e62ad4">'Cash Flow'!#REF!</definedName>
    <definedName name="_vena_DYNR_SCashFlowS2_BCashFlowB2_9045c3e_99686cd0">'Cash Flow'!#REF!</definedName>
    <definedName name="_vena_DYNR_SCashFlowS2_BCashFlowB2_9045c3e_9d09bb60">'Cash Flow'!#REF!</definedName>
    <definedName name="_vena_DYNR_SCashFlowS2_BCashFlowB2_9045c3e_9dd3c62c">'Cash Flow'!#REF!</definedName>
    <definedName name="_vena_DYNR_SCashFlowS2_BCashFlowB2_9045c3e_a771fa5">'Cash Flow'!#REF!</definedName>
    <definedName name="_vena_DYNR_SCashFlowS2_BCashFlowB2_9045c3e_ac601d5f">'Cash Flow'!#REF!</definedName>
    <definedName name="_vena_DYNR_SCashFlowS2_BCashFlowB2_9045c3e_afc1f4d6">'Cash Flow'!#REF!</definedName>
    <definedName name="_vena_DYNR_SCashFlowS2_BCashFlowB2_9045c3e_b2eb3d52">'Cash Flow'!#REF!</definedName>
    <definedName name="_vena_DYNR_SCashFlowS2_BCashFlowB2_9045c3e_b55c53e9">'Cash Flow'!#REF!</definedName>
    <definedName name="_vena_DYNR_SCashFlowS2_BCashFlowB2_9045c3e_b5db83f4">'Cash Flow'!#REF!</definedName>
    <definedName name="_vena_DYNR_SCashFlowS2_BCashFlowB2_9045c3e_be0519bf">'Cash Flow'!#REF!</definedName>
    <definedName name="_vena_DYNR_SCashFlowS2_BCashFlowB2_9045c3e_bea99ad1">'Cash Flow'!#REF!</definedName>
    <definedName name="_vena_DYNR_SCashFlowS2_BCashFlowB2_9045c3e_bfc14195">'Cash Flow'!#REF!</definedName>
    <definedName name="_vena_DYNR_SCashFlowS2_BCashFlowB2_9045c3e_c68c522f">'Cash Flow'!#REF!</definedName>
    <definedName name="_vena_DYNR_SCashFlowS2_BCashFlowB2_9045c3e_c75bf5d4">'Cash Flow'!#REF!</definedName>
    <definedName name="_vena_DYNR_SCashFlowS2_BCashFlowB2_9045c3e_cb428e10">'Cash Flow'!#REF!</definedName>
    <definedName name="_vena_DYNR_SCashFlowS2_BCashFlowB2_9045c3e_ce086649">'Cash Flow'!#REF!</definedName>
    <definedName name="_vena_DYNR_SCashFlowS2_BCashFlowB2_9045c3e_d2eba96d">'Cash Flow'!#REF!</definedName>
    <definedName name="_vena_DYNR_SCashFlowS2_BCashFlowB2_9045c3e_d5c50845">'Cash Flow'!#REF!</definedName>
    <definedName name="_vena_DYNR_SCashFlowS2_BCashFlowB2_9045c3e_d6163c15">'Cash Flow'!#REF!</definedName>
    <definedName name="_vena_DYNR_SCashFlowS2_BCashFlowB2_9045c3e_df9221b0">'Cash Flow'!#REF!</definedName>
    <definedName name="_vena_DYNR_SCashFlowS2_BCashFlowB2_9045c3e_e2a8fa69">'Cash Flow'!#REF!</definedName>
    <definedName name="_vena_DYNR_SCashFlowS2_BCashFlowB2_9045c3e_e529a86f">'Cash Flow'!#REF!</definedName>
    <definedName name="_vena_DYNR_SCashFlowS2_BCashFlowB2_9045c3e_ec7d900e">'Cash Flow'!#REF!</definedName>
    <definedName name="_vena_DYNR_SCashFlowS2_BCashFlowB2_9045c3e_f1259419">'Cash Flow'!#REF!</definedName>
    <definedName name="_vena_DYNR_SCashFlowS2_BCashFlowB2_9045c3e_f5f69be8">'Cash Flow'!#REF!</definedName>
    <definedName name="_vena_DYNR_SCashFlowS2_BCashFlowB2_9045c3e_f7f39482">'Cash Flow'!#REF!</definedName>
    <definedName name="_vena_DYNR_SCashFlowS2_BCashFlowB2_9045c3e_fd5f5e1">'Cash Flow'!#REF!</definedName>
    <definedName name="_vena_DYNR_SCashFlowS2_BCashFlowB2_98d1903f">'Cash Flow'!#REF!</definedName>
    <definedName name="_vena_DYNR_SCashFlowS2_BCashFlowB2_98d1903f_11b6f830">'Cash Flow'!#REF!</definedName>
    <definedName name="_vena_DYNR_SCashFlowS2_BCashFlowB2_98d1903f_194f3025">'Cash Flow'!#REF!</definedName>
    <definedName name="_vena_DYNR_SCashFlowS2_BCashFlowB2_98d1903f_1a23b94b">'Cash Flow'!#REF!</definedName>
    <definedName name="_vena_DYNR_SCashFlowS2_BCashFlowB2_98d1903f_1ddf7607">'Cash Flow'!#REF!</definedName>
    <definedName name="_vena_DYNR_SCashFlowS2_BCashFlowB2_98d1903f_291c63a5">'Cash Flow'!#REF!</definedName>
    <definedName name="_vena_DYNR_SCashFlowS2_BCashFlowB2_98d1903f_30be7b35">'Cash Flow'!#REF!</definedName>
    <definedName name="_vena_DYNR_SCashFlowS2_BCashFlowB2_98d1903f_32b4a896">'Cash Flow'!#REF!</definedName>
    <definedName name="_vena_DYNR_SCashFlowS2_BCashFlowB2_98d1903f_48555985">'Cash Flow'!#REF!</definedName>
    <definedName name="_vena_DYNR_SCashFlowS2_BCashFlowB2_98d1903f_4bb583d3">'Cash Flow'!#REF!</definedName>
    <definedName name="_vena_DYNR_SCashFlowS2_BCashFlowB2_98d1903f_531354b5">'Cash Flow'!#REF!</definedName>
    <definedName name="_vena_DYNR_SCashFlowS2_BCashFlowB2_98d1903f_62802cab">'Cash Flow'!#REF!</definedName>
    <definedName name="_vena_DYNR_SCashFlowS2_BCashFlowB2_98d1903f_70d54468">'Cash Flow'!#REF!</definedName>
    <definedName name="_vena_DYNR_SCashFlowS2_BCashFlowB2_98d1903f_890506c5">'Cash Flow'!#REF!</definedName>
    <definedName name="_vena_DYNR_SCashFlowS2_BCashFlowB2_98d1903f_8f12dc66">'Cash Flow'!#REF!</definedName>
    <definedName name="_vena_DYNR_SCashFlowS2_BCashFlowB2_98d1903f_906f0742">'Cash Flow'!#REF!</definedName>
    <definedName name="_vena_DYNR_SCashFlowS2_BCashFlowB2_98d1903f_a08e2067">'Cash Flow'!#REF!</definedName>
    <definedName name="_vena_DYNR_SCashFlowS2_BCashFlowB2_98d1903f_ac9db9a7">'Cash Flow'!#REF!</definedName>
    <definedName name="_vena_DYNR_SCashFlowS2_BCashFlowB2_98d1903f_adf3954a">'Cash Flow'!#REF!</definedName>
    <definedName name="_vena_DYNR_SCashFlowS2_BCashFlowB2_98d1903f_c660e1e5">'Cash Flow'!#REF!</definedName>
    <definedName name="_vena_DYNR_SCashFlowS2_BCashFlowB2_98d1903f_cbb30ec2">'Cash Flow'!#REF!</definedName>
    <definedName name="_vena_DYNR_SCashFlowS2_BCashFlowB2_9e526e5d">'Cash Flow'!#REF!</definedName>
    <definedName name="_vena_DYNR_SCashFlowS2_BCashFlowB2_9e526e5d_270dd90a">'Cash Flow'!#REF!</definedName>
    <definedName name="_vena_DYNR_SCashFlowS2_BCashFlowB2_9e526e5d_3087d91">'Cash Flow'!#REF!</definedName>
    <definedName name="_vena_DYNR_SCashFlowS2_BCashFlowB2_9e526e5d_3aa82146">'Cash Flow'!#REF!</definedName>
    <definedName name="_vena_DYNR_SCashFlowS2_BCashFlowB2_9e526e5d_59a1988b">'Cash Flow'!#REF!</definedName>
    <definedName name="_vena_DYNR_SCashFlowS2_BCashFlowB2_9e526e5d_5daba155">'Cash Flow'!#REF!</definedName>
    <definedName name="_vena_DYNR_SCashFlowS2_BCashFlowB2_9e526e5d_649bb124">'Cash Flow'!#REF!</definedName>
    <definedName name="_vena_DYNR_SCashFlowS2_BCashFlowB2_9e526e5d_78bf26ef">'Cash Flow'!#REF!</definedName>
    <definedName name="_vena_DYNR_SCashFlowS2_BCashFlowB2_9e526e5d_80882428">'Cash Flow'!#REF!</definedName>
    <definedName name="_vena_DYNR_SCashFlowS2_BCashFlowB2_9e526e5d_866e8f38">'Cash Flow'!#REF!</definedName>
    <definedName name="_vena_DYNR_SCashFlowS2_BCashFlowB2_9e526e5d_89fba4cb">'Cash Flow'!#REF!</definedName>
    <definedName name="_vena_DYNR_SCashFlowS2_BCashFlowB2_9e526e5d_b6410cb7">'Cash Flow'!#REF!</definedName>
    <definedName name="_vena_DYNR_SCashFlowS2_BCashFlowB2_bfa2531b">'Cash Flow'!#REF!</definedName>
    <definedName name="_vena_DYNR_SCashFlowS2_BCashFlowB2_bfa2531b_1775d629">'Cash Flow'!#REF!</definedName>
    <definedName name="_vena_DYNR_SCashFlowS2_BCashFlowB2_bfa2531b_22bf91d7">'Cash Flow'!#REF!</definedName>
    <definedName name="_vena_DYNR_SCashFlowS2_BCashFlowB2_bfa2531b_2806840e">'Cash Flow'!#REF!</definedName>
    <definedName name="_vena_DYNR_SCashFlowS2_BCashFlowB2_bfa2531b_33c32ec9">'Cash Flow'!#REF!</definedName>
    <definedName name="_vena_DYNR_SCashFlowS2_BCashFlowB2_bfa2531b_3c77ec0d">'Cash Flow'!#REF!</definedName>
    <definedName name="_vena_DYNR_SCashFlowS2_BCashFlowB2_bfa2531b_3efe6531">'Cash Flow'!#REF!</definedName>
    <definedName name="_vena_DYNR_SCashFlowS2_BCashFlowB2_bfa2531b_4a7a0bbc">'Cash Flow'!#REF!</definedName>
    <definedName name="_vena_DYNR_SCashFlowS2_BCashFlowB2_bfa2531b_59671dd0">'Cash Flow'!#REF!</definedName>
    <definedName name="_vena_DYNR_SCashFlowS2_BCashFlowB2_bfa2531b_5a9a202e">'Cash Flow'!#REF!</definedName>
    <definedName name="_vena_DYNR_SCashFlowS2_BCashFlowB2_bfa2531b_5d77db4e">'Cash Flow'!#REF!</definedName>
    <definedName name="_vena_DYNR_SCashFlowS2_BCashFlowB2_bfa2531b_6c79ce3f">'Cash Flow'!#REF!</definedName>
    <definedName name="_vena_DYNR_SCashFlowS2_BCashFlowB2_bfa2531b_7aab6ce0">'Cash Flow'!#REF!</definedName>
    <definedName name="_vena_DYNR_SCashFlowS2_BCashFlowB2_bfa2531b_7e06093">'Cash Flow'!#REF!</definedName>
    <definedName name="_vena_DYNR_SCashFlowS2_BCashFlowB2_bfa2531b_82898c09">'Cash Flow'!#REF!</definedName>
    <definedName name="_vena_DYNR_SCashFlowS2_BCashFlowB2_bfa2531b_904505a7">'Cash Flow'!#REF!</definedName>
    <definedName name="_vena_DYNR_SCashFlowS2_BCashFlowB2_bfa2531b_91edd72e">'Cash Flow'!#REF!</definedName>
    <definedName name="_vena_DYNR_SCashFlowS2_BCashFlowB2_bfa2531b_9ac54b24">'Cash Flow'!#REF!</definedName>
    <definedName name="_vena_DYNR_SCashFlowS2_BCashFlowB2_bfa2531b_9dfe947a">'Cash Flow'!#REF!</definedName>
    <definedName name="_vena_DYNR_SCashFlowS2_BCashFlowB2_bfa2531b_a142c40d">'Cash Flow'!#REF!</definedName>
    <definedName name="_vena_DYNR_SCashFlowS2_BCashFlowB2_bfa2531b_ad94fb48">'Cash Flow'!#REF!</definedName>
    <definedName name="_vena_DYNR_SCashFlowS2_BCashFlowB2_bfa2531b_b6474864">'Cash Flow'!#REF!</definedName>
    <definedName name="_vena_DYNR_SCashFlowS2_BCashFlowB2_bfa2531b_bb53cc">'Cash Flow'!#REF!</definedName>
    <definedName name="_vena_DYNR_SCashFlowS2_BCashFlowB2_bfa2531b_bf9099e3">'Cash Flow'!#REF!</definedName>
    <definedName name="_vena_DYNR_SCashFlowS2_BCashFlowB2_bfa2531b_dfb57f5c">'Cash Flow'!#REF!</definedName>
    <definedName name="_vena_DYNR_SCashFlowS2_BCashFlowB2_bfa2531b_e6525007">'Cash Flow'!#REF!</definedName>
    <definedName name="_vena_DYNR_SCashFlowS2_BCashFlowB2_bfa2531b_ec6d4dc8">'Cash Flow'!#REF!</definedName>
    <definedName name="_vena_DYNR_SCashFlowS2_BCashFlowB2_c065f29">'Cash Flow'!#REF!</definedName>
    <definedName name="_vena_DYNR_SCashFlowS2_BCashFlowB2_c065f29_13a2ad1e">'Cash Flow'!#REF!</definedName>
    <definedName name="_vena_DYNR_SCashFlowS2_BCashFlowB2_c065f29_196258e8">'Cash Flow'!#REF!</definedName>
    <definedName name="_vena_DYNR_SCashFlowS2_BCashFlowB2_c065f29_1bafe007">'Cash Flow'!#REF!</definedName>
    <definedName name="_vena_DYNR_SCashFlowS2_BCashFlowB2_c065f29_bb33f3b4">'Cash Flow'!#REF!</definedName>
    <definedName name="_vena_DYNR_SCashFlowS2_BCashFlowB2_c24a094a">'Cash Flow'!#REF!</definedName>
    <definedName name="_vena_DYNR_SCashFlowS2_BCashFlowB2_c24a094a_11d8f87b">'Cash Flow'!#REF!</definedName>
    <definedName name="_vena_DYNR_SCashFlowS2_BCashFlowB2_c24a094a_2b577aec">'Cash Flow'!#REF!</definedName>
    <definedName name="_vena_DYNR_SCashFlowS2_BCashFlowB2_c24a094a_41786037">'Cash Flow'!#REF!</definedName>
    <definedName name="_vena_DYNR_SCashFlowS2_BCashFlowB2_c24a094a_47ae7c33">'Cash Flow'!#REF!</definedName>
    <definedName name="_vena_DYNR_SCashFlowS2_BCashFlowB2_c24a094a_7530e2d6">'Cash Flow'!#REF!</definedName>
    <definedName name="_vena_DYNR_SCashFlowS2_BCashFlowB2_c24a094a_79d6bb0">'Cash Flow'!#REF!</definedName>
    <definedName name="_vena_DYNR_SCashFlowS2_BCashFlowB2_c24a094a_7d0aef47">'Cash Flow'!#REF!</definedName>
    <definedName name="_vena_DYNR_SCashFlowS2_BCashFlowB2_c24a094a_9a41ac3f">'Cash Flow'!#REF!</definedName>
    <definedName name="_vena_DYNR_SCashFlowS2_BCashFlowB2_c24a094a_b13ea929">'Cash Flow'!#REF!</definedName>
    <definedName name="_vena_DYNR_SCashFlowS2_BCashFlowB2_c24a094a_cdfb82e7">'Cash Flow'!#REF!</definedName>
    <definedName name="_vena_DYNR_SCashFlowS2_BCashFlowB2_c24a094a_d2ac42b2">'Cash Flow'!#REF!</definedName>
    <definedName name="_vena_DYNR_SCashFlowS2_BCashFlowB2_ce5c4b06">'Cash Flow'!#REF!</definedName>
    <definedName name="_vena_DYNR_SCashFlowS2_BCashFlowB2_ce5c4b06_17d73df9">'Cash Flow'!#REF!</definedName>
    <definedName name="_vena_DYNR_SCashFlowS2_BCashFlowB2_ce5c4b06_32b05146">'Cash Flow'!#REF!</definedName>
    <definedName name="_vena_DYNR_SCashFlowS2_BCashFlowB2_ce5c4b06_370be15c">'Cash Flow'!#REF!</definedName>
    <definedName name="_vena_DYNR_SCashFlowS2_BCashFlowB2_ce5c4b06_3e5d6e24">'Cash Flow'!#REF!</definedName>
    <definedName name="_vena_DYNR_SCashFlowS2_BCashFlowB2_ce5c4b06_403c8d2a">'Cash Flow'!#REF!</definedName>
    <definedName name="_vena_DYNR_SCashFlowS2_BCashFlowB2_ce5c4b06_43f61640">'Cash Flow'!#REF!</definedName>
    <definedName name="_vena_DYNR_SCashFlowS2_BCashFlowB2_ce5c4b06_5ad319c0">'Cash Flow'!#REF!</definedName>
    <definedName name="_vena_DYNR_SCashFlowS2_BCashFlowB2_ce5c4b06_6361bd3f">'Cash Flow'!#REF!</definedName>
    <definedName name="_vena_DYNR_SCashFlowS2_BCashFlowB2_ce5c4b06_6d866bee">'Cash Flow'!#REF!</definedName>
    <definedName name="_vena_DYNR_SCashFlowS2_BCashFlowB2_ce5c4b06_82d01560">'Cash Flow'!#REF!</definedName>
    <definedName name="_vena_DYNR_SCashFlowS2_BCashFlowB2_ce5c4b06_8bdd1efc">'Cash Flow'!#REF!</definedName>
    <definedName name="_vena_DYNR_SCashFlowS2_BCashFlowB2_ce5c4b06_8cebba2b">'Cash Flow'!#REF!</definedName>
    <definedName name="_vena_DYNR_SCashFlowS2_BCashFlowB2_ce5c4b06_9448422a">'Cash Flow'!#REF!</definedName>
    <definedName name="_vena_DYNR_SCashFlowS2_BCashFlowB2_ce5c4b06_988a9e4b">'Cash Flow'!#REF!</definedName>
    <definedName name="_vena_DYNR_SCashFlowS2_BCashFlowB2_ce5c4b06_998a2e89">'Cash Flow'!#REF!</definedName>
    <definedName name="_vena_DYNR_SCashFlowS2_BCashFlowB2_ce5c4b06_9d91073a">'Cash Flow'!#REF!</definedName>
    <definedName name="_vena_DYNR_SCashFlowS2_BCashFlowB2_ce5c4b06_a1d25ce6">'Cash Flow'!#REF!</definedName>
    <definedName name="_vena_DYNR_SCashFlowS2_BCashFlowB2_ce5c4b06_a1ec90ce">'Cash Flow'!#REF!</definedName>
    <definedName name="_vena_DYNR_SCashFlowS2_BCashFlowB2_ce5c4b06_a6cdbe47">'Cash Flow'!#REF!</definedName>
    <definedName name="_vena_DYNR_SCashFlowS2_BCashFlowB2_ce5c4b06_ad9a5360">'Cash Flow'!#REF!</definedName>
    <definedName name="_vena_DYNR_SCashFlowS2_BCashFlowB2_ce5c4b06_b7aa5878">'Cash Flow'!#REF!</definedName>
    <definedName name="_vena_DYNR_SCashFlowS2_BCashFlowB2_ce5c4b06_bab13768">'Cash Flow'!#REF!</definedName>
    <definedName name="_vena_DYNR_SCashFlowS2_BCashFlowB2_ce5c4b06_c131c08">'Cash Flow'!#REF!</definedName>
    <definedName name="_vena_DYNR_SCashFlowS2_BCashFlowB2_ce5c4b06_d7e87566">'Cash Flow'!#REF!</definedName>
    <definedName name="_vena_DYNR_SCashFlowS2_BCashFlowB2_ce5c4b06_dbd221d6">'Cash Flow'!#REF!</definedName>
    <definedName name="_vena_DYNR_SCashFlowS2_BCashFlowB2_ce5c4b06_dd2ea310">'Cash Flow'!#REF!</definedName>
    <definedName name="_vena_DYNR_SCashFlowS2_BCashFlowB2_ce5c4b06_f4883a2f">'Cash Flow'!#REF!</definedName>
    <definedName name="_vena_DYNR_SCashFlowS2_BCashFlowB2_ce5c4b06_f50da2c2">'Cash Flow'!#REF!</definedName>
    <definedName name="_vena_DYNR_SCashFlowS2_BCashFlowB2_ce5c4b06_fa49a676">'Cash Flow'!#REF!</definedName>
    <definedName name="_vena_DYNR_SCashFlowS2_BCashFlowB2_d1bb1539">'Cash Flow'!#REF!</definedName>
    <definedName name="_vena_DYNR_SCashFlowS2_BCashFlowB2_d1bb1539_635a8545">'Cash Flow'!#REF!</definedName>
    <definedName name="_vena_DYNR_SCashFlowS2_BCashFlowB2_d1bb1539_7061784">'Cash Flow'!#REF!</definedName>
    <definedName name="_vena_DYNR_SCashFlowS2_BCashFlowB2_d1bb1539_845d0ec9">'Cash Flow'!#REF!</definedName>
    <definedName name="_vena_DYNR_SCashFlowS2_BCashFlowB2_d1bb1539_8cdb5807">'Cash Flow'!#REF!</definedName>
    <definedName name="_vena_DYNR_SCashFlowS2_BCashFlowB2_d1bb1539_afe2f26a">'Cash Flow'!#REF!</definedName>
    <definedName name="_vena_DYNR_SCashFlowS2_BCashFlowB2_d1bb1539_b2b7143b">'Cash Flow'!#REF!</definedName>
    <definedName name="_vena_DYNR_SCashFlowS2_BCashFlowB2_d1bb1539_b6d62fc1">'Cash Flow'!#REF!</definedName>
    <definedName name="_vena_DYNR_SCashFlowS2_BCashFlowB2_d1bb1539_c7b7823c">'Cash Flow'!#REF!</definedName>
    <definedName name="_vena_DYNR_SCashFlowS2_BCashFlowB2_d1bb1539_cb0f2875">'Cash Flow'!#REF!</definedName>
    <definedName name="_vena_DYNR_SCashFlowS2_BCashFlowB2_d1bb1539_d2924cd7">'Cash Flow'!#REF!</definedName>
    <definedName name="_vena_DYNR_SCashFlowS2_BCashFlowB2_d1bb1539_d3855134">'Cash Flow'!#REF!</definedName>
    <definedName name="_vena_DYNR_SCashFlowS2_BCashFlowB2_d1bb1539_f8bb5ec2">'Cash Flow'!#REF!</definedName>
    <definedName name="_vena_DYNR_SCashFlowS2_BCashFlowB2_e5714258">'Cash Flow'!#REF!</definedName>
    <definedName name="_vena_DYNR_SCashFlowS2_BCashFlowB2_e5714258_5fa74cf7">'Cash Flow'!#REF!</definedName>
    <definedName name="_vena_DYNR_SCashFlowS2_BCashFlowB2_e5714258_7e68e9e8">'Cash Flow'!#REF!</definedName>
    <definedName name="_vena_DYNR_SCashFlowS2_BCashFlowB2_e5714258_b1f506af">'Cash Flow'!#REF!</definedName>
    <definedName name="_vena_DYNR_SCashFlowS2_BCashFlowB2_e5714258_d22ac0a5">'Cash Flow'!#REF!</definedName>
    <definedName name="_vena_DYNR_SCashFlowS2_BCashFlowB2_edf7e3be">'Cash Flow'!#REF!</definedName>
    <definedName name="_vena_DYNR_SCashFlowS2_BCashFlowB2_edf7e3be_44aa8f6a">'Cash Flow'!#REF!</definedName>
    <definedName name="_vena_DYNR_SCashFlowS2_BCashFlowB2_edf7e3be_5b839422">'Cash Flow'!#REF!</definedName>
    <definedName name="_vena_DYNR_SCashFlowS2_BCashFlowB2_edf7e3be_5df3a77c">'Cash Flow'!#REF!</definedName>
    <definedName name="_vena_DYNR_SCashFlowS2_BCashFlowB2_edf7e3be_6352d40">'Cash Flow'!#REF!</definedName>
    <definedName name="_vena_DYNR_SCashFlowS2_BCashFlowB2_edf7e3be_90398378">'Cash Flow'!#REF!</definedName>
    <definedName name="_vena_DYNR_SCashFlowS2_BCashFlowB2_edf7e3be_9b4392e1">'Cash Flow'!#REF!</definedName>
    <definedName name="_vena_DYNR_SCashFlowS2_BCashFlowB2_edf7e3be_a46b220">'Cash Flow'!#REF!</definedName>
    <definedName name="_vena_DYNR_SCashFlowS2_BCashFlowB2_edf7e3be_bc2fc9d4">'Cash Flow'!#REF!</definedName>
    <definedName name="_vena_DYNR_SCashFlowS2_BCashFlowB2_edf7e3be_c3a6cd55">'Cash Flow'!#REF!</definedName>
    <definedName name="_vena_DYNR_SCashFlowS2_BCashFlowB2_edf7e3be_c8ecbf35">'Cash Flow'!#REF!</definedName>
    <definedName name="_vena_DYNR_SCashFlowS2_BCashFlowB2_edf7e3be_d8a9d242">'Cash Flow'!#REF!</definedName>
    <definedName name="_vena_DYNR_SCashFlowS2_BCashFlowB2_edf7e3be_e41cf2d2">'Cash Flow'!#REF!</definedName>
    <definedName name="_vena_DYNR_SCashFlowS2_BCashFlowB2_edf7e3be_e7fed2d1">'Cash Flow'!#REF!</definedName>
    <definedName name="_vena_DYNR_SCashFlowS2_BCashFlowB2_f54af03e">'Cash Flow'!#REF!</definedName>
    <definedName name="_vena_DYNR_SCashFlowS2_BCashFlowB2_f54af03e_101fce54">'Cash Flow'!#REF!</definedName>
    <definedName name="_vena_DYNR_SCashFlowS2_BCashFlowB2_f54af03e_2f210a32">'Cash Flow'!#REF!</definedName>
    <definedName name="_vena_DYNR_SCashFlowS2_BCashFlowB2_f54af03e_a35f5e53">'Cash Flow'!#REF!</definedName>
    <definedName name="_vena_DYNR_SMultiSiteS1_BMultiSiteB2_1083f28a">'MYP-Multisite'!#REF!</definedName>
    <definedName name="_vena_DYNR_SMultiSiteS1_BMultiSiteB2_1083f28a_18257597">'MYP-Multisite'!#REF!</definedName>
    <definedName name="_vena_DYNR_SMultiSiteS1_BMultiSiteB2_1083f28a_1cc0ad1e">'MYP-Multisite'!#REF!</definedName>
    <definedName name="_vena_DYNR_SMultiSiteS1_BMultiSiteB2_1083f28a_266a052">'MYP-Multisite'!#REF!</definedName>
    <definedName name="_vena_DYNR_SMultiSiteS1_BMultiSiteB2_1083f28a_33c0163d">'MYP-Multisite'!#REF!</definedName>
    <definedName name="_vena_DYNR_SMultiSiteS1_BMultiSiteB2_1083f28a_48b78b0f">'MYP-Multisite'!#REF!</definedName>
    <definedName name="_vena_DYNR_SMultiSiteS1_BMultiSiteB2_1083f28a_5c04aa0f">'MYP-Multisite'!#REF!</definedName>
    <definedName name="_vena_DYNR_SMultiSiteS1_BMultiSiteB2_1083f28a_5c61f8b">'MYP-Multisite'!#REF!</definedName>
    <definedName name="_vena_DYNR_SMultiSiteS1_BMultiSiteB2_1083f28a_66c87532">'MYP-Multisite'!#REF!</definedName>
    <definedName name="_vena_DYNR_SMultiSiteS1_BMultiSiteB2_1083f28a_67e18b37">'MYP-Multisite'!#REF!</definedName>
    <definedName name="_vena_DYNR_SMultiSiteS1_BMultiSiteB2_1083f28a_6d2a7d3f">'MYP-Multisite'!#REF!</definedName>
    <definedName name="_vena_DYNR_SMultiSiteS1_BMultiSiteB2_1083f28a_6d9cdcc7">'MYP-Multisite'!#REF!</definedName>
    <definedName name="_vena_DYNR_SMultiSiteS1_BMultiSiteB2_1083f28a_aab6f2bb">'MYP-Multisite'!#REF!</definedName>
    <definedName name="_vena_DYNR_SMultiSiteS1_BMultiSiteB2_1083f28a_d77bfc21">'MYP-Multisite'!#REF!</definedName>
    <definedName name="_vena_DYNR_SMultiSiteS1_BMultiSiteB2_1083f28a_e54cda2f">'MYP-Multisite'!#REF!</definedName>
    <definedName name="_vena_DYNR_SMultiSiteS1_BMultiSiteB2_1083f28a_f673c4a4">'MYP-Multisite'!#REF!</definedName>
    <definedName name="_vena_DYNR_SMultiSiteS1_BMultiSiteB2_1083f28a_ff77e202">'MYP-Multisite'!#REF!</definedName>
    <definedName name="_vena_DYNR_SMultiSiteS1_BMultiSiteB2_2396aed9">'MYP-Multisite'!#REF!</definedName>
    <definedName name="_vena_DYNR_SMultiSiteS1_BMultiSiteB2_2396aed9_cd03252d">'MYP-Multisite'!#REF!</definedName>
    <definedName name="_vena_DYNR_SMultiSiteS1_BMultiSiteB2_2396aed9_d1cf8d8a">'MYP-Multisite'!#REF!</definedName>
    <definedName name="_vena_DYNR_SMultiSiteS1_BMultiSiteB2_2396aed9_d8c9c6e0">'MYP-Multisite'!#REF!</definedName>
    <definedName name="_vena_DYNR_SMultiSiteS1_BMultiSiteB2_49f553b4">'MYP-Multisite'!#REF!</definedName>
    <definedName name="_vena_DYNR_SMultiSiteS1_BMultiSiteB2_49f553b4_375850">'MYP-Multisite'!#REF!</definedName>
    <definedName name="_vena_DYNR_SMultiSiteS1_BMultiSiteB2_49f553b4_7324f6a">'MYP-Multisite'!#REF!</definedName>
    <definedName name="_vena_DYNR_SMultiSiteS1_BMultiSiteB2_49f553b4_95f9b67c">'MYP-Multisite'!#REF!</definedName>
    <definedName name="_vena_DYNR_SMultiSiteS1_BMultiSiteB2_49f553b4_dec5b41e">'MYP-Multisite'!#REF!</definedName>
    <definedName name="_vena_DYNR_SMultiSiteS1_BMultiSiteB2_5033f3f4">'MYP-Multisite'!#REF!</definedName>
    <definedName name="_vena_DYNR_SMultiSiteS1_BMultiSiteB2_5033f3f4_b8d4232b">'MYP-Multisite'!#REF!</definedName>
    <definedName name="_vena_DYNR_SMultiSiteS1_BMultiSiteB2_55f7c923">'MYP-Multisite'!#REF!</definedName>
    <definedName name="_vena_DYNR_SMultiSiteS1_BMultiSiteB2_55f7c923_118ad63">'MYP-Multisite'!#REF!</definedName>
    <definedName name="_vena_DYNR_SMultiSiteS1_BMultiSiteB2_55f7c923_11b6eefd">'MYP-Multisite'!#REF!</definedName>
    <definedName name="_vena_DYNR_SMultiSiteS1_BMultiSiteB2_55f7c923_14041d4">'MYP-Multisite'!#REF!</definedName>
    <definedName name="_vena_DYNR_SMultiSiteS1_BMultiSiteB2_55f7c923_18d196c9">'MYP-Multisite'!#REF!</definedName>
    <definedName name="_vena_DYNR_SMultiSiteS1_BMultiSiteB2_55f7c923_1ed557d8">'MYP-Multisite'!#REF!</definedName>
    <definedName name="_vena_DYNR_SMultiSiteS1_BMultiSiteB2_55f7c923_21dc0aa1">'MYP-Multisite'!#REF!</definedName>
    <definedName name="_vena_DYNR_SMultiSiteS1_BMultiSiteB2_55f7c923_233b1751">'MYP-Multisite'!#REF!</definedName>
    <definedName name="_vena_DYNR_SMultiSiteS1_BMultiSiteB2_55f7c923_3435879d">'MYP-Multisite'!#REF!</definedName>
    <definedName name="_vena_DYNR_SMultiSiteS1_BMultiSiteB2_55f7c923_35646b70">'MYP-Multisite'!#REF!</definedName>
    <definedName name="_vena_DYNR_SMultiSiteS1_BMultiSiteB2_55f7c923_396eeda8">'MYP-Multisite'!#REF!</definedName>
    <definedName name="_vena_DYNR_SMultiSiteS1_BMultiSiteB2_55f7c923_39f000e5">'MYP-Multisite'!#REF!</definedName>
    <definedName name="_vena_DYNR_SMultiSiteS1_BMultiSiteB2_55f7c923_43cc2f69">'MYP-Multisite'!#REF!</definedName>
    <definedName name="_vena_DYNR_SMultiSiteS1_BMultiSiteB2_55f7c923_4c04577c">'MYP-Multisite'!#REF!</definedName>
    <definedName name="_vena_DYNR_SMultiSiteS1_BMultiSiteB2_55f7c923_514b6df3">'MYP-Multisite'!#REF!</definedName>
    <definedName name="_vena_DYNR_SMultiSiteS1_BMultiSiteB2_55f7c923_55e38e3d">'MYP-Multisite'!#REF!</definedName>
    <definedName name="_vena_DYNR_SMultiSiteS1_BMultiSiteB2_55f7c923_5752cbbc">'MYP-Multisite'!#REF!</definedName>
    <definedName name="_vena_DYNR_SMultiSiteS1_BMultiSiteB2_55f7c923_617a09c3">'MYP-Multisite'!#REF!</definedName>
    <definedName name="_vena_DYNR_SMultiSiteS1_BMultiSiteB2_55f7c923_63b92f00">'MYP-Multisite'!#REF!</definedName>
    <definedName name="_vena_DYNR_SMultiSiteS1_BMultiSiteB2_55f7c923_64721211">'MYP-Multisite'!#REF!</definedName>
    <definedName name="_vena_DYNR_SMultiSiteS1_BMultiSiteB2_55f7c923_6503df24">'MYP-Multisite'!#REF!</definedName>
    <definedName name="_vena_DYNR_SMultiSiteS1_BMultiSiteB2_55f7c923_651b351a">'MYP-Multisite'!#REF!</definedName>
    <definedName name="_vena_DYNR_SMultiSiteS1_BMultiSiteB2_55f7c923_6c82abe9">'MYP-Multisite'!#REF!</definedName>
    <definedName name="_vena_DYNR_SMultiSiteS1_BMultiSiteB2_55f7c923_7641836b">'MYP-Multisite'!#REF!</definedName>
    <definedName name="_vena_DYNR_SMultiSiteS1_BMultiSiteB2_55f7c923_7a5580aa">'MYP-Multisite'!#REF!</definedName>
    <definedName name="_vena_DYNR_SMultiSiteS1_BMultiSiteB2_55f7c923_7cfc3eb2">'MYP-Multisite'!#REF!</definedName>
    <definedName name="_vena_DYNR_SMultiSiteS1_BMultiSiteB2_55f7c923_7e077e7f">'MYP-Multisite'!#REF!</definedName>
    <definedName name="_vena_DYNR_SMultiSiteS1_BMultiSiteB2_55f7c923_802d58ef">'MYP-Multisite'!#REF!</definedName>
    <definedName name="_vena_DYNR_SMultiSiteS1_BMultiSiteB2_55f7c923_8c5bed71">'MYP-Multisite'!#REF!</definedName>
    <definedName name="_vena_DYNR_SMultiSiteS1_BMultiSiteB2_55f7c923_8ec2673d">'MYP-Multisite'!#REF!</definedName>
    <definedName name="_vena_DYNR_SMultiSiteS1_BMultiSiteB2_55f7c923_968b4003">'MYP-Multisite'!#REF!</definedName>
    <definedName name="_vena_DYNR_SMultiSiteS1_BMultiSiteB2_55f7c923_986252c0">'MYP-Multisite'!#REF!</definedName>
    <definedName name="_vena_DYNR_SMultiSiteS1_BMultiSiteB2_55f7c923_992bf5e5">'MYP-Multisite'!#REF!</definedName>
    <definedName name="_vena_DYNR_SMultiSiteS1_BMultiSiteB2_55f7c923_9ab31c02">'MYP-Multisite'!#REF!</definedName>
    <definedName name="_vena_DYNR_SMultiSiteS1_BMultiSiteB2_55f7c923_9b58f8f0">'MYP-Multisite'!#REF!</definedName>
    <definedName name="_vena_DYNR_SMultiSiteS1_BMultiSiteB2_55f7c923_9c0c9b73">'MYP-Multisite'!#REF!</definedName>
    <definedName name="_vena_DYNR_SMultiSiteS1_BMultiSiteB2_55f7c923_9ccd19c9">'MYP-Multisite'!#REF!</definedName>
    <definedName name="_vena_DYNR_SMultiSiteS1_BMultiSiteB2_55f7c923_a1526516">'MYP-Multisite'!#REF!</definedName>
    <definedName name="_vena_DYNR_SMultiSiteS1_BMultiSiteB2_55f7c923_a42b4b55">'MYP-Multisite'!#REF!</definedName>
    <definedName name="_vena_DYNR_SMultiSiteS1_BMultiSiteB2_55f7c923_abd12208">'MYP-Multisite'!#REF!</definedName>
    <definedName name="_vena_DYNR_SMultiSiteS1_BMultiSiteB2_55f7c923_ad8a070">'MYP-Multisite'!#REF!</definedName>
    <definedName name="_vena_DYNR_SMultiSiteS1_BMultiSiteB2_55f7c923_b3e2ad5">'MYP-Multisite'!#REF!</definedName>
    <definedName name="_vena_DYNR_SMultiSiteS1_BMultiSiteB2_55f7c923_b86719e6">'MYP-Multisite'!#REF!</definedName>
    <definedName name="_vena_DYNR_SMultiSiteS1_BMultiSiteB2_55f7c923_bbaf0cbf">'MYP-Multisite'!#REF!</definedName>
    <definedName name="_vena_DYNR_SMultiSiteS1_BMultiSiteB2_55f7c923_c1eb820">'MYP-Multisite'!#REF!</definedName>
    <definedName name="_vena_DYNR_SMultiSiteS1_BMultiSiteB2_55f7c923_c411f90e">'MYP-Multisite'!#REF!</definedName>
    <definedName name="_vena_DYNR_SMultiSiteS1_BMultiSiteB2_55f7c923_c5f7183">'MYP-Multisite'!#REF!</definedName>
    <definedName name="_vena_DYNR_SMultiSiteS1_BMultiSiteB2_55f7c923_cc4f91b5">'MYP-Multisite'!#REF!</definedName>
    <definedName name="_vena_DYNR_SMultiSiteS1_BMultiSiteB2_55f7c923_cfae27d">'MYP-Multisite'!#REF!</definedName>
    <definedName name="_vena_DYNR_SMultiSiteS1_BMultiSiteB2_55f7c923_d6891e6b">'MYP-Multisite'!#REF!</definedName>
    <definedName name="_vena_DYNR_SMultiSiteS1_BMultiSiteB2_55f7c923_d82d391a">'MYP-Multisite'!#REF!</definedName>
    <definedName name="_vena_DYNR_SMultiSiteS1_BMultiSiteB2_55f7c923_df82e26d">'MYP-Multisite'!#REF!</definedName>
    <definedName name="_vena_DYNR_SMultiSiteS1_BMultiSiteB2_55f7c923_e1cbf336">'MYP-Multisite'!#REF!</definedName>
    <definedName name="_vena_DYNR_SMultiSiteS1_BMultiSiteB2_55f7c923_ec3978f0">'MYP-Multisite'!#REF!</definedName>
    <definedName name="_vena_DYNR_SMultiSiteS1_BMultiSiteB2_55f7c923_f0b9b5b4">'MYP-Multisite'!#REF!</definedName>
    <definedName name="_vena_DYNR_SMultiSiteS1_BMultiSiteB2_55f7c923_f2169601">'MYP-Multisite'!#REF!</definedName>
    <definedName name="_vena_DYNR_SMultiSiteS1_BMultiSiteB2_55f7c923_f7a9f1e3">'MYP-Multisite'!#REF!</definedName>
    <definedName name="_vena_DYNR_SMultiSiteS1_BMultiSiteB2_6c2b2cb6">'MYP-Multisite'!#REF!</definedName>
    <definedName name="_vena_DYNR_SMultiSiteS1_BMultiSiteB2_6c2b2cb6_10006a5">'MYP-Multisite'!#REF!</definedName>
    <definedName name="_vena_DYNR_SMultiSiteS1_BMultiSiteB2_6c2b2cb6_48cf333c">'MYP-Multisite'!#REF!</definedName>
    <definedName name="_vena_DYNR_SMultiSiteS1_BMultiSiteB2_6c2b2cb6_60d0cade">'MYP-Multisite'!#REF!</definedName>
    <definedName name="_vena_DYNR_SMultiSiteS1_BMultiSiteB2_6c2b2cb6_6ea579b">'MYP-Multisite'!#REF!</definedName>
    <definedName name="_vena_DYNR_SMultiSiteS1_BMultiSiteB2_6c2b2cb6_78fcb914">'MYP-Multisite'!#REF!</definedName>
    <definedName name="_vena_DYNR_SMultiSiteS1_BMultiSiteB2_6c2b2cb6_86dea320">'MYP-Multisite'!#REF!</definedName>
    <definedName name="_vena_DYNR_SMultiSiteS1_BMultiSiteB2_6c2b2cb6_b5bd9a07">'MYP-Multisite'!#REF!</definedName>
    <definedName name="_vena_DYNR_SMultiSiteS1_BMultiSiteB2_6c2b2cb6_bae6ef71">'MYP-Multisite'!#REF!</definedName>
    <definedName name="_vena_DYNR_SMultiSiteS1_BMultiSiteB2_6c2b2cb6_d9899265">'MYP-Multisite'!#REF!</definedName>
    <definedName name="_vena_DYNR_SMultiSiteS1_BMultiSiteB2_6c2b2cb6_dc73bcd2">'MYP-Multisite'!#REF!</definedName>
    <definedName name="_vena_DYNR_SMultiSiteS1_BMultiSiteB2_6c2b2cb6_dc93b8b5">'MYP-Multisite'!#REF!</definedName>
    <definedName name="_vena_DYNR_SMultiSiteS1_BMultiSiteB2_6c2b2cb6_f1e394f8">'MYP-Multisite'!#REF!</definedName>
    <definedName name="_vena_DYNR_SMultiSiteS1_BMultiSiteB2_6c2b2cb6_ffdbe2f">'MYP-Multisite'!#REF!</definedName>
    <definedName name="_vena_DYNR_SMultiSiteS1_BMultiSiteB2_78bb1bb8">'MYP-Multisite'!#REF!</definedName>
    <definedName name="_vena_DYNR_SMultiSiteS1_BMultiSiteB2_78bb1bb8_10c66a32">'MYP-Multisite'!#REF!</definedName>
    <definedName name="_vena_DYNR_SMultiSiteS1_BMultiSiteB2_78bb1bb8_1615aecc">'MYP-Multisite'!#REF!</definedName>
    <definedName name="_vena_DYNR_SMultiSiteS1_BMultiSiteB2_78bb1bb8_18938aa5">'MYP-Multisite'!#REF!</definedName>
    <definedName name="_vena_DYNR_SMultiSiteS1_BMultiSiteB2_78bb1bb8_1d1357df">'MYP-Multisite'!#REF!</definedName>
    <definedName name="_vena_DYNR_SMultiSiteS1_BMultiSiteB2_78bb1bb8_29a8b5cf">'MYP-Multisite'!#REF!</definedName>
    <definedName name="_vena_DYNR_SMultiSiteS1_BMultiSiteB2_78bb1bb8_2b98d891">'MYP-Multisite'!#REF!</definedName>
    <definedName name="_vena_DYNR_SMultiSiteS1_BMultiSiteB2_78bb1bb8_3372ebfb">'MYP-Multisite'!#REF!</definedName>
    <definedName name="_vena_DYNR_SMultiSiteS1_BMultiSiteB2_78bb1bb8_35160283">'MYP-Multisite'!#REF!</definedName>
    <definedName name="_vena_DYNR_SMultiSiteS1_BMultiSiteB2_78bb1bb8_3546aac5">'MYP-Multisite'!#REF!</definedName>
    <definedName name="_vena_DYNR_SMultiSiteS1_BMultiSiteB2_78bb1bb8_4fe112bc">'MYP-Multisite'!#REF!</definedName>
    <definedName name="_vena_DYNR_SMultiSiteS1_BMultiSiteB2_78bb1bb8_5385997d">'MYP-Multisite'!#REF!</definedName>
    <definedName name="_vena_DYNR_SMultiSiteS1_BMultiSiteB2_78bb1bb8_58fd94f4">'MYP-Multisite'!#REF!</definedName>
    <definedName name="_vena_DYNR_SMultiSiteS1_BMultiSiteB2_78bb1bb8_5bc63b6">'MYP-Multisite'!#REF!</definedName>
    <definedName name="_vena_DYNR_SMultiSiteS1_BMultiSiteB2_78bb1bb8_767e30f0">'MYP-Multisite'!#REF!</definedName>
    <definedName name="_vena_DYNR_SMultiSiteS1_BMultiSiteB2_78bb1bb8_805c43a2">'MYP-Multisite'!#REF!</definedName>
    <definedName name="_vena_DYNR_SMultiSiteS1_BMultiSiteB2_78bb1bb8_8f5854c6">'MYP-Multisite'!#REF!</definedName>
    <definedName name="_vena_DYNR_SMultiSiteS1_BMultiSiteB2_78bb1bb8_92e48f40">'MYP-Multisite'!#REF!</definedName>
    <definedName name="_vena_DYNR_SMultiSiteS1_BMultiSiteB2_78bb1bb8_9653b8bb">'MYP-Multisite'!#REF!</definedName>
    <definedName name="_vena_DYNR_SMultiSiteS1_BMultiSiteB2_78bb1bb8_97d53bc3">'MYP-Multisite'!#REF!</definedName>
    <definedName name="_vena_DYNR_SMultiSiteS1_BMultiSiteB2_78bb1bb8_9ba2ae1">'MYP-Multisite'!#REF!</definedName>
    <definedName name="_vena_DYNR_SMultiSiteS1_BMultiSiteB2_78bb1bb8_9de4ee62">'MYP-Multisite'!#REF!</definedName>
    <definedName name="_vena_DYNR_SMultiSiteS1_BMultiSiteB2_78bb1bb8_aebd30b">'MYP-Multisite'!#REF!</definedName>
    <definedName name="_vena_DYNR_SMultiSiteS1_BMultiSiteB2_78bb1bb8_c79a53fd">'MYP-Multisite'!#REF!</definedName>
    <definedName name="_vena_DYNR_SMultiSiteS1_BMultiSiteB2_78bb1bb8_cdd00a">'MYP-Multisite'!#REF!</definedName>
    <definedName name="_vena_DYNR_SMultiSiteS1_BMultiSiteB2_78bb1bb8_ce166b43">'MYP-Multisite'!#REF!</definedName>
    <definedName name="_vena_DYNR_SMultiSiteS1_BMultiSiteB2_78bb1bb8_dab21603">'MYP-Multisite'!#REF!</definedName>
    <definedName name="_vena_DYNR_SMultiSiteS1_BMultiSiteB2_78bb1bb8_e467ea12">'MYP-Multisite'!#REF!</definedName>
    <definedName name="_vena_DYNR_SMultiSiteS1_BMultiSiteB2_78bb1bb8_e9d95bdc">'MYP-Multisite'!#REF!</definedName>
    <definedName name="_vena_DYNR_SMultiSiteS1_BMultiSiteB2_78bb1bb8_f30c249d">'MYP-Multisite'!#REF!</definedName>
    <definedName name="_vena_DYNR_SMultiSiteS1_BMultiSiteB2_7d025f42">'MYP-Multisite'!#REF!</definedName>
    <definedName name="_vena_DYNR_SMultiSiteS1_BMultiSiteB2_7d025f42_6453bc0c">'MYP-Multisite'!#REF!</definedName>
    <definedName name="_vena_DYNR_SMultiSiteS1_BMultiSiteB2_7d025f42_783240e">'MYP-Multisite'!#REF!</definedName>
    <definedName name="_vena_DYNR_SMultiSiteS1_BMultiSiteB2_7d025f42_be50631">'MYP-Multisite'!#REF!</definedName>
    <definedName name="_vena_DYNR_SMultiSiteS1_BMultiSiteB2_7d025f42_dd65e8df">'MYP-Multisite'!#REF!</definedName>
    <definedName name="_vena_DYNR_SMultiSiteS1_BMultiSiteB2_7d025f42_e4c9a740">'MYP-Multisite'!#REF!</definedName>
    <definedName name="_vena_DYNR_SMultiSiteS1_BMultiSiteB2_7d025f42_e83cdd00">'MYP-Multisite'!#REF!</definedName>
    <definedName name="_vena_DYNR_SMultiSiteS1_BMultiSiteB2_7d025f42_f965b5e4">'MYP-Multisite'!#REF!</definedName>
    <definedName name="_vena_DYNR_SMultiSiteS1_BMultiSiteB2_8cc9f877">'MYP-Multisite'!#REF!</definedName>
    <definedName name="_vena_DYNR_SMultiSiteS1_BMultiSiteB2_8cc9f877_2b680eb0">'MYP-Multisite'!#REF!</definedName>
    <definedName name="_vena_DYNR_SMultiSiteS1_BMultiSiteB2_8cc9f877_6975eff7">'MYP-Multisite'!#REF!</definedName>
    <definedName name="_vena_DYNR_SMultiSiteS1_BMultiSiteB2_8cc9f877_71a44a71">'MYP-Multisite'!#REF!</definedName>
    <definedName name="_vena_DYNR_SMultiSiteS1_BMultiSiteB2_8cc9f877_75060309">'MYP-Multisite'!#REF!</definedName>
    <definedName name="_vena_DYNR_SMultiSiteS1_BMultiSiteB2_8cc9f877_7f302e48">'MYP-Multisite'!#REF!</definedName>
    <definedName name="_vena_DYNR_SMultiSiteS1_BMultiSiteB2_8cc9f877_83042bd8">'MYP-Multisite'!#REF!</definedName>
    <definedName name="_vena_DYNR_SMultiSiteS1_BMultiSiteB2_8cc9f877_8ace2d9a">'MYP-Multisite'!#REF!</definedName>
    <definedName name="_vena_DYNR_SMultiSiteS1_BMultiSiteB2_8cc9f877_b18f75a5">'MYP-Multisite'!#REF!</definedName>
    <definedName name="_vena_DYNR_SMultiSiteS1_BMultiSiteB2_8cc9f877_d28070fa">'MYP-Multisite'!#REF!</definedName>
    <definedName name="_vena_DYNR_SMultiSiteS1_BMultiSiteB2_8cc9f877_edb1d49">'MYP-Multisite'!#REF!</definedName>
    <definedName name="_vena_DYNR_SMultiSiteS1_BMultiSiteB2_8cc9f877_f9da58cb">'MYP-Multisite'!#REF!</definedName>
    <definedName name="_vena_DYNR_SMultiSiteS1_BMultiSiteB2_8cc9f877_fe8dea96">'MYP-Multisite'!#REF!</definedName>
    <definedName name="_vena_DYNR_SMultiSiteS1_BMultiSiteB2_adb832b0">'MYP-Multisite'!#REF!</definedName>
    <definedName name="_vena_DYNR_SMultiSiteS1_BMultiSiteB2_adb832b0_32481d1d">'MYP-Multisite'!#REF!</definedName>
    <definedName name="_vena_DYNR_SMultiSiteS1_BMultiSiteB2_adb832b0_33ac7c57">'MYP-Multisite'!#REF!</definedName>
    <definedName name="_vena_DYNR_SMultiSiteS1_BMultiSiteB2_adb832b0_7b39620">'MYP-Multisite'!#REF!</definedName>
    <definedName name="_vena_DYNR_SMultiSiteS1_BMultiSiteB2_adb832b0_7d7fca23">'MYP-Multisite'!#REF!</definedName>
    <definedName name="_vena_DYNR_SMultiSiteS1_BMultiSiteB2_adb832b0_82d4541f">'MYP-Multisite'!#REF!</definedName>
    <definedName name="_vena_DYNR_SMultiSiteS1_BMultiSiteB2_adb832b0_a2703058">'MYP-Multisite'!#REF!</definedName>
    <definedName name="_vena_DYNR_SMultiSiteS1_BMultiSiteB2_adb832b0_a32b659d">'MYP-Multisite'!#REF!</definedName>
    <definedName name="_vena_DYNR_SMultiSiteS1_BMultiSiteB2_adb832b0_a4d2107">'MYP-Multisite'!#REF!</definedName>
    <definedName name="_vena_DYNR_SMultiSiteS1_BMultiSiteB2_adb832b0_ed606980">'MYP-Multisite'!#REF!</definedName>
    <definedName name="_vena_DYNR_SMultiSiteS1_BMultiSiteB2_adb832b0_ee9a8aec">'MYP-Multisite'!#REF!</definedName>
    <definedName name="_vena_DYNR_SMultiSiteS1_BMultiSiteB2_adb832b0_eedc92f2">'MYP-Multisite'!#REF!</definedName>
    <definedName name="_vena_DYNR_SMultiSiteS1_BMultiSiteB2_b8d7562e">'MYP-Multisite'!#REF!</definedName>
    <definedName name="_vena_DYNR_SMultiSiteS1_BMultiSiteB2_b8d7562e_1af4b502">'MYP-Multisite'!#REF!</definedName>
    <definedName name="_vena_DYNR_SMultiSiteS1_BMultiSiteB2_b8d7562e_224e926b">'MYP-Multisite'!#REF!</definedName>
    <definedName name="_vena_DYNR_SMultiSiteS1_BMultiSiteB2_b8d7562e_328c5202">'MYP-Multisite'!#REF!</definedName>
    <definedName name="_vena_DYNR_SMultiSiteS1_BMultiSiteB2_b8d7562e_46b7a4b3">'MYP-Multisite'!#REF!</definedName>
    <definedName name="_vena_DYNR_SMultiSiteS1_BMultiSiteB2_b8d7562e_4d59bf8">'MYP-Multisite'!#REF!</definedName>
    <definedName name="_vena_DYNR_SMultiSiteS1_BMultiSiteB2_b8d7562e_50578fe5">'MYP-Multisite'!#REF!</definedName>
    <definedName name="_vena_DYNR_SMultiSiteS1_BMultiSiteB2_b8d7562e_512f5e58">'MYP-Multisite'!#REF!</definedName>
    <definedName name="_vena_DYNR_SMultiSiteS1_BMultiSiteB2_b8d7562e_534637d2">'MYP-Multisite'!#REF!</definedName>
    <definedName name="_vena_DYNR_SMultiSiteS1_BMultiSiteB2_b8d7562e_538af309">'MYP-Multisite'!#REF!</definedName>
    <definedName name="_vena_DYNR_SMultiSiteS1_BMultiSiteB2_b8d7562e_770e5cc6">'MYP-Multisite'!#REF!</definedName>
    <definedName name="_vena_DYNR_SMultiSiteS1_BMultiSiteB2_b8d7562e_78b80a4e">'MYP-Multisite'!#REF!</definedName>
    <definedName name="_vena_DYNR_SMultiSiteS1_BMultiSiteB2_b8d7562e_7af0a58b">'MYP-Multisite'!#REF!</definedName>
    <definedName name="_vena_DYNR_SMultiSiteS1_BMultiSiteB2_b8d7562e_7ecadbf">'MYP-Multisite'!#REF!</definedName>
    <definedName name="_vena_DYNR_SMultiSiteS1_BMultiSiteB2_b8d7562e_7fdb0bcf">'MYP-Multisite'!#REF!</definedName>
    <definedName name="_vena_DYNR_SMultiSiteS1_BMultiSiteB2_b8d7562e_81190970">'MYP-Multisite'!#REF!</definedName>
    <definedName name="_vena_DYNR_SMultiSiteS1_BMultiSiteB2_b8d7562e_95f19f73">'MYP-Multisite'!#REF!</definedName>
    <definedName name="_vena_DYNR_SMultiSiteS1_BMultiSiteB2_b8d7562e_a611fd4a">'MYP-Multisite'!#REF!</definedName>
    <definedName name="_vena_DYNR_SMultiSiteS1_BMultiSiteB2_b8d7562e_b2a64682">'MYP-Multisite'!#REF!</definedName>
    <definedName name="_vena_DYNR_SMultiSiteS1_BMultiSiteB2_b8d7562e_b53624ad">'MYP-Multisite'!#REF!</definedName>
    <definedName name="_vena_DYNR_SMultiSiteS1_BMultiSiteB2_b8d7562e_b94b7e30">'MYP-Multisite'!#REF!</definedName>
    <definedName name="_vena_DYNR_SMultiSiteS1_BMultiSiteB2_b8d7562e_bc991d76">'MYP-Multisite'!#REF!</definedName>
    <definedName name="_vena_DYNR_SMultiSiteS1_BMultiSiteB2_b8d7562e_cbeb33a3">'MYP-Multisite'!#REF!</definedName>
    <definedName name="_vena_DYNR_SMultiSiteS1_BMultiSiteB2_b8d7562e_cc54394d">'MYP-Multisite'!#REF!</definedName>
    <definedName name="_vena_DYNR_SMultiSiteS1_BMultiSiteB2_b8d7562e_df86b4d0">'MYP-Multisite'!#REF!</definedName>
    <definedName name="_vena_DYNR_SMultiSiteS1_BMultiSiteB2_b8d7562e_eefa5677">'MYP-Multisite'!#REF!</definedName>
    <definedName name="_vena_DYNR_SMultiSiteS1_BMultiSiteB2_b8d7562e_fdeb7a2b">'MYP-Multisite'!#REF!</definedName>
    <definedName name="_vena_DYNR_SMultiSiteS1_BMultiSiteB2_bc191dd">'MYP-Multisite'!#REF!</definedName>
    <definedName name="_vena_DYNR_SMultiSiteS1_BMultiSiteB2_bc191dd_219913fa">'MYP-Multisite'!#REF!</definedName>
    <definedName name="_vena_DYNR_SMultiSiteS1_BMultiSiteB2_bc191dd_295b0bf0">'MYP-Multisite'!#REF!</definedName>
    <definedName name="_vena_DYNR_SMultiSiteS1_BMultiSiteB2_bc191dd_5b0ede64">'MYP-Multisite'!#REF!</definedName>
    <definedName name="_vena_DYNR_SMultiSiteS1_BMultiSiteB2_bc191dd_5e360d60">'MYP-Multisite'!#REF!</definedName>
    <definedName name="_vena_DYNR_SMultiSiteS1_BMultiSiteB2_bc191dd_736c7057">'MYP-Multisite'!#REF!</definedName>
    <definedName name="_vena_DYNR_SMultiSiteS1_BMultiSiteB2_bc191dd_79cf4f38">'MYP-Multisite'!#REF!</definedName>
    <definedName name="_vena_DYNR_SMultiSiteS1_BMultiSiteB2_bc191dd_8fce9b0d">'MYP-Multisite'!#REF!</definedName>
    <definedName name="_vena_DYNR_SMultiSiteS1_BMultiSiteB2_bc191dd_95e8d1af">'MYP-Multisite'!#REF!</definedName>
    <definedName name="_vena_DYNR_SMultiSiteS1_BMultiSiteB2_bc191dd_9bc265c9">'MYP-Multisite'!#REF!</definedName>
    <definedName name="_vena_DYNR_SMultiSiteS1_BMultiSiteB2_bc191dd_9f507c3f">'MYP-Multisite'!#REF!</definedName>
    <definedName name="_vena_DYNR_SMultiSiteS1_BMultiSiteB2_bc191dd_a21de25">'MYP-Multisite'!#REF!</definedName>
    <definedName name="_vena_DYNR_SMultiSiteS1_BMultiSiteB2_bc191dd_b5dfa63e">'MYP-Multisite'!#REF!</definedName>
    <definedName name="_vena_DYNR_SMultiSiteS1_BMultiSiteB2_bc191dd_bf7b3bc7">'MYP-Multisite'!#REF!</definedName>
    <definedName name="_vena_DYNR_SMultiSiteS1_BMultiSiteB2_bc191dd_c243cf59">'MYP-Multisite'!#REF!</definedName>
    <definedName name="_vena_DYNR_SMultiSiteS1_BMultiSiteB2_bc191dd_c97aa3e2">'MYP-Multisite'!#REF!</definedName>
    <definedName name="_vena_DYNR_SMultiSiteS1_BMultiSiteB2_bc191dd_ca2f7d3a">'MYP-Multisite'!#REF!</definedName>
    <definedName name="_vena_DYNR_SMultiSiteS1_BMultiSiteB2_bc191dd_ce673365">'MYP-Multisite'!#REF!</definedName>
    <definedName name="_vena_DYNR_SMultiSiteS1_BMultiSiteB2_bc191dd_d34bbd84">'MYP-Multisite'!#REF!</definedName>
    <definedName name="_vena_DYNR_SMultiSiteS1_BMultiSiteB2_bc191dd_f1ab526e">'MYP-Multisite'!#REF!</definedName>
    <definedName name="_vena_DYNR_SMultiSiteS1_BMultiSiteB2_bc191dd_fd9f1a4e">'MYP-Multisite'!#REF!</definedName>
    <definedName name="_vena_DYNR_SMultiSiteS1_BMultiSiteB2_f047399e">'MYP-Multisite'!#REF!</definedName>
    <definedName name="_vena_DYNR_SMultiSiteS1_BMultiSiteB2_f047399e_95beef1f">'MYP-Multisite'!#REF!</definedName>
    <definedName name="_vena_DYNR_SMultiSiteS1_BMultiSiteB2_f047399e_9ec4a939">'MYP-Multisite'!#REF!</definedName>
    <definedName name="_vena_DYNR_SMultiSiteS1_BMultiSiteB2_f047399e_de8844ca">'MYP-Multisite'!#REF!</definedName>
    <definedName name="_vena_DYNR_SMultiSiteS1_BMultiSiteB2_f047399e_fc0c2cdb">'MYP-Multisite'!#REF!</definedName>
    <definedName name="_vena_DYNR_SMultiSiteS1_BMultiSiteB2_f31818a5">'MYP-Multisite'!#REF!</definedName>
    <definedName name="_vena_DYNR_SMultiSiteS1_BMultiSiteB2_f31818a5_1d344a50">'MYP-Multisite'!#REF!</definedName>
    <definedName name="_vena_DYNR_SMultiSiteS1_BMultiSiteB2_f31818a5_2bcb8464">'MYP-Multisite'!#REF!</definedName>
    <definedName name="_vena_DYNR_SMultiSiteS1_BMultiSiteB2_f31818a5_50d8c347">'MYP-Multisite'!#REF!</definedName>
    <definedName name="_vena_DYNR_SMultiSiteS1_BMultiSiteB2_f31818a5_51d7b9fd">'MYP-Multisite'!#REF!</definedName>
    <definedName name="_vena_DYNR_SMultiSiteS1_BMultiSiteB2_f31818a5_7e2e2035">'MYP-Multisite'!#REF!</definedName>
    <definedName name="_vena_DYNR_SMultiSiteS1_BMultiSiteB2_f31818a5_88eb4b71">'MYP-Multisite'!#REF!</definedName>
    <definedName name="_vena_DYNR_SMultiSiteS1_BMultiSiteB2_f31818a5_94d9b079">'MYP-Multisite'!#REF!</definedName>
    <definedName name="_vena_DYNR_SMultiSiteS1_BMultiSiteB2_f31818a5_e28f4ba8">'MYP-Multisite'!#REF!</definedName>
    <definedName name="_vena_DYNR_SMultiSiteS1_BMultiSiteB2_f31818a5_e2e1efed">'MYP-Multisite'!#REF!</definedName>
    <definedName name="_vena_DYNR_SMultiSiteS1_BMultiSiteB2_f31818a5_f01b014b">'MYP-Multisite'!#REF!</definedName>
    <definedName name="_vena_DYNR_SMultiSiteS1_BMultiSiteB2_f31818a5_f4191fd5">'MYP-Multisite'!#REF!</definedName>
    <definedName name="_vena_DYNR_SMultiSiteS1_BMultiSiteB2_f9a1286a">'MYP-Multisite'!#REF!</definedName>
    <definedName name="_vena_DYNR_SMultiSiteS1_BMultiSiteB2_f9a1286a_1fa1bce4">'MYP-Multisite'!#REF!</definedName>
    <definedName name="_vena_DYNR_SMultiSiteS1_BMultiSiteB2_f9a1286a_20d43404">'MYP-Multisite'!#REF!</definedName>
    <definedName name="_vena_DYNR_SMultiSiteS1_BMultiSiteB2_f9a1286a_46e19d4b">'MYP-Multisite'!#REF!</definedName>
    <definedName name="_vena_DYNR_SMultiSiteS1_BMultiSiteB2_f9a1286a_77933548">'MYP-Multisite'!#REF!</definedName>
    <definedName name="_vena_DYNR_SMultiSiteS1_BMultiSiteB2_f9a1286a_81ebebb1">'MYP-Multisite'!#REF!</definedName>
    <definedName name="_vena_DYNR_SMultiSiteS1_BMultiSiteB2_f9a1286a_96a4b410">'MYP-Multisite'!#REF!</definedName>
    <definedName name="_vena_DYNR_SMultiSiteS1_BMultiSiteB2_f9a1286a_b94a6cf5">'MYP-Multisite'!#REF!</definedName>
    <definedName name="_vena_DYNR_SMultiSiteS1_BMultiSiteB2_f9a1286a_c7f34fca">'MYP-Multisite'!#REF!</definedName>
    <definedName name="_vena_DYNR_SMultiSiteS1_BMultiSiteB2_f9a1286a_e885a314">'MYP-Multisite'!#REF!</definedName>
    <definedName name="_vena_DYNR_SMultiSiteS1_BMultiSiteB2_f9a1286a_f3ad5787">'MYP-Multisite'!#REF!</definedName>
    <definedName name="_vena_DYNR_SMYPS1_BMYPB2_22528b00">MYP!#REF!</definedName>
    <definedName name="_vena_DYNR_SMYPS1_BMYPB2_22528b00_12495c4b">MYP!#REF!</definedName>
    <definedName name="_vena_DYNR_SMYPS1_BMYPB2_22528b00_1aa277f3">MYP!#REF!</definedName>
    <definedName name="_vena_DYNR_SMYPS1_BMYPB2_22528b00_1e850ea7">MYP!#REF!</definedName>
    <definedName name="_vena_DYNR_SMYPS1_BMYPB2_22528b00_2da1d61d">MYP!#REF!</definedName>
    <definedName name="_vena_DYNR_SMYPS1_BMYPB2_22528b00_35cfaf60">MYP!#REF!</definedName>
    <definedName name="_vena_DYNR_SMYPS1_BMYPB2_22528b00_3d006316">MYP!#REF!</definedName>
    <definedName name="_vena_DYNR_SMYPS1_BMYPB2_22528b00_5d1aeb70">MYP!#REF!</definedName>
    <definedName name="_vena_DYNR_SMYPS1_BMYPB2_22528b00_6c08f8a2">MYP!#REF!</definedName>
    <definedName name="_vena_DYNR_SMYPS1_BMYPB2_22528b00_7d7d3a43">MYP!#REF!</definedName>
    <definedName name="_vena_DYNR_SMYPS1_BMYPB2_22528b00_80ed1ffc">MYP!#REF!</definedName>
    <definedName name="_vena_DYNR_SMYPS1_BMYPB2_22528b00_83cec237">MYP!#REF!</definedName>
    <definedName name="_vena_DYNR_SMYPS1_BMYPB2_22528b00_8b561b4a">MYP!#REF!</definedName>
    <definedName name="_vena_DYNR_SMYPS1_BMYPB2_22528b00_8e20437b">MYP!#REF!</definedName>
    <definedName name="_vena_DYNR_SMYPS1_BMYPB2_22528b00_ad7b58c8">MYP!#REF!</definedName>
    <definedName name="_vena_DYNR_SMYPS1_BMYPB2_22528b00_b44e0f9a">MYP!#REF!</definedName>
    <definedName name="_vena_DYNR_SMYPS1_BMYPB2_22528b00_b62113e5">MYP!#REF!</definedName>
    <definedName name="_vena_DYNR_SMYPS1_BMYPB2_22528b00_c35649bd">MYP!#REF!</definedName>
    <definedName name="_vena_DYNR_SMYPS1_BMYPB2_22528b00_c88e52e3">MYP!#REF!</definedName>
    <definedName name="_vena_DYNR_SMYPS1_BMYPB2_22528b00_d31b8706">MYP!#REF!</definedName>
    <definedName name="_vena_DYNR_SMYPS1_BMYPB2_22528b00_fb39b19d">MYP!#REF!</definedName>
    <definedName name="_vena_DYNR_SMYPS1_BMYPB2_625d4a93">MYP!#REF!</definedName>
    <definedName name="_vena_DYNR_SMYPS1_BMYPB2_625d4a93_229e97e0">MYP!#REF!</definedName>
    <definedName name="_vena_DYNR_SMYPS1_BMYPB2_625d4a93_2bf73d91">MYP!#REF!</definedName>
    <definedName name="_vena_DYNR_SMYPS1_BMYPB2_625d4a93_2de3827">MYP!#REF!</definedName>
    <definedName name="_vena_DYNR_SMYPS1_BMYPB2_625d4a93_424009e8">MYP!#REF!</definedName>
    <definedName name="_vena_DYNR_SMYPS1_BMYPB2_625d4a93_4f214f4">MYP!#REF!</definedName>
    <definedName name="_vena_DYNR_SMYPS1_BMYPB2_625d4a93_50dd5b56">MYP!#REF!</definedName>
    <definedName name="_vena_DYNR_SMYPS1_BMYPB2_625d4a93_65b18b21">MYP!#REF!</definedName>
    <definedName name="_vena_DYNR_SMYPS1_BMYPB2_625d4a93_660f2ac5">MYP!#REF!</definedName>
    <definedName name="_vena_DYNR_SMYPS1_BMYPB2_625d4a93_6a46571f">MYP!#REF!</definedName>
    <definedName name="_vena_DYNR_SMYPS1_BMYPB2_625d4a93_6f81b445">MYP!#REF!</definedName>
    <definedName name="_vena_DYNR_SMYPS1_BMYPB2_625d4a93_7164502f">MYP!#REF!</definedName>
    <definedName name="_vena_DYNR_SMYPS1_BMYPB2_625d4a93_73922b88">MYP!#REF!</definedName>
    <definedName name="_vena_DYNR_SMYPS1_BMYPB2_625d4a93_77a61c8b">MYP!#REF!</definedName>
    <definedName name="_vena_DYNR_SMYPS1_BMYPB2_625d4a93_8066ed4f">MYP!#REF!</definedName>
    <definedName name="_vena_DYNR_SMYPS1_BMYPB2_625d4a93_8077ecdc">MYP!#REF!</definedName>
    <definedName name="_vena_DYNR_SMYPS1_BMYPB2_625d4a93_820c11bc">MYP!#REF!</definedName>
    <definedName name="_vena_DYNR_SMYPS1_BMYPB2_625d4a93_98b428bf">MYP!#REF!</definedName>
    <definedName name="_vena_DYNR_SMYPS1_BMYPB2_625d4a93_a812ff7d">MYP!#REF!</definedName>
    <definedName name="_vena_DYNR_SMYPS1_BMYPB2_625d4a93_aef9863a">MYP!#REF!</definedName>
    <definedName name="_vena_DYNR_SMYPS1_BMYPB2_625d4a93_b26a2ab1">MYP!#REF!</definedName>
    <definedName name="_vena_DYNR_SMYPS1_BMYPB2_625d4a93_b2c45dfb">MYP!#REF!</definedName>
    <definedName name="_vena_DYNR_SMYPS1_BMYPB2_625d4a93_b3c51233">MYP!#REF!</definedName>
    <definedName name="_vena_DYNR_SMYPS1_BMYPB2_625d4a93_c01f95d4">MYP!#REF!</definedName>
    <definedName name="_vena_DYNR_SMYPS1_BMYPB2_625d4a93_d2605cb9">MYP!#REF!</definedName>
    <definedName name="_vena_DYNR_SMYPS1_BMYPB2_625d4a93_d7b732cb">MYP!#REF!</definedName>
    <definedName name="_vena_DYNR_SMYPS1_BMYPB2_625d4a93_d907c28">MYP!#REF!</definedName>
    <definedName name="_vena_DYNR_SMYPS1_BMYPB2_625d4a93_de2cec19">MYP!#REF!</definedName>
    <definedName name="_vena_DYNR_SMYPS1_BMYPB2_625d4a93_f42df663">MYP!#REF!</definedName>
    <definedName name="_vena_DYNR_SMYPS1_BMYPB2_625d4a93_fd470ad6">MYP!#REF!</definedName>
    <definedName name="_vena_DYNR_SMYPS1_BMYPB2_62bfda8">MYP!#REF!</definedName>
    <definedName name="_vena_DYNR_SMYPS1_BMYPB2_62bfda8_28d7f0b0">MYP!#REF!</definedName>
    <definedName name="_vena_DYNR_SMYPS1_BMYPB2_62bfda8_29d2d7b">MYP!#REF!</definedName>
    <definedName name="_vena_DYNR_SMYPS1_BMYPB2_62bfda8_37625dad">MYP!#REF!</definedName>
    <definedName name="_vena_DYNR_SMYPS1_BMYPB2_62bfda8_37f8230f">MYP!#REF!</definedName>
    <definedName name="_vena_DYNR_SMYPS1_BMYPB2_62bfda8_39e08003">MYP!#REF!</definedName>
    <definedName name="_vena_DYNR_SMYPS1_BMYPB2_62bfda8_575e7f42">MYP!#REF!</definedName>
    <definedName name="_vena_DYNR_SMYPS1_BMYPB2_62bfda8_6ccf8d3e">MYP!#REF!</definedName>
    <definedName name="_vena_DYNR_SMYPS1_BMYPB2_62bfda8_701fed76">MYP!#REF!</definedName>
    <definedName name="_vena_DYNR_SMYPS1_BMYPB2_62bfda8_72cdc7fb">MYP!#REF!</definedName>
    <definedName name="_vena_DYNR_SMYPS1_BMYPB2_62bfda8_7d3540b5">MYP!#REF!</definedName>
    <definedName name="_vena_DYNR_SMYPS1_BMYPB2_62bfda8_851cee9c">MYP!#REF!</definedName>
    <definedName name="_vena_DYNR_SMYPS1_BMYPB2_62bfda8_92c3554c">MYP!#REF!</definedName>
    <definedName name="_vena_DYNR_SMYPS1_BMYPB2_62bfda8_949f10c3">MYP!#REF!</definedName>
    <definedName name="_vena_DYNR_SMYPS1_BMYPB2_62bfda8_9d9da5b2">MYP!#REF!</definedName>
    <definedName name="_vena_DYNR_SMYPS1_BMYPB2_62bfda8_a2c01361">MYP!#REF!</definedName>
    <definedName name="_vena_DYNR_SMYPS1_BMYPB2_62bfda8_a360dab1">MYP!#REF!</definedName>
    <definedName name="_vena_DYNR_SMYPS1_BMYPB2_62bfda8_aa83b21b">MYP!#REF!</definedName>
    <definedName name="_vena_DYNR_SMYPS1_BMYPB2_62bfda8_b7cf1800">MYP!#REF!</definedName>
    <definedName name="_vena_DYNR_SMYPS1_BMYPB2_62bfda8_c6bd00ad">MYP!#REF!</definedName>
    <definedName name="_vena_DYNR_SMYPS1_BMYPB2_62bfda8_c9810bff">MYP!#REF!</definedName>
    <definedName name="_vena_DYNR_SMYPS1_BMYPB2_62bfda8_d094f69b">MYP!#REF!</definedName>
    <definedName name="_vena_DYNR_SMYPS1_BMYPB2_62bfda8_e5a765ae">MYP!#REF!</definedName>
    <definedName name="_vena_DYNR_SMYPS1_BMYPB2_62bfda8_e930fe8b">MYP!#REF!</definedName>
    <definedName name="_vena_DYNR_SMYPS1_BMYPB2_62bfda8_f6d32e01">MYP!#REF!</definedName>
    <definedName name="_vena_DYNR_SMYPS1_BMYPB2_62bfda8_fc4bf40c">MYP!#REF!</definedName>
    <definedName name="_vena_DYNR_SMYPS1_BMYPB2_62bfda8_fd197f61">MYP!#REF!</definedName>
    <definedName name="_vena_DYNR_SMYPS1_BMYPB2_6bc10459">MYP!#REF!</definedName>
    <definedName name="_vena_DYNR_SMYPS1_BMYPB2_6bc10459_725abf">MYP!#REF!</definedName>
    <definedName name="_vena_DYNR_SMYPS1_BMYPB2_72898917">MYP!#REF!</definedName>
    <definedName name="_vena_DYNR_SMYPS1_BMYPB2_72898917_1ee4087b">MYP!#REF!</definedName>
    <definedName name="_vena_DYNR_SMYPS1_BMYPB2_72898917_92868873">MYP!#REF!</definedName>
    <definedName name="_vena_DYNR_SMYPS1_BMYPB2_72898917_97a7d944">MYP!#REF!</definedName>
    <definedName name="_vena_DYNR_SMYPS1_BMYPB2_72898917_cdfafee7">MYP!#REF!</definedName>
    <definedName name="_vena_DYNR_SMYPS1_BMYPB2_77b2b43c">MYP!#REF!</definedName>
    <definedName name="_vena_DYNR_SMYPS1_BMYPB2_77b2b43c_300e192d">MYP!#REF!</definedName>
    <definedName name="_vena_DYNR_SMYPS1_BMYPB2_77b2b43c_5376d4ed">MYP!#REF!</definedName>
    <definedName name="_vena_DYNR_SMYPS1_BMYPB2_77b2b43c_5882ed94">MYP!#REF!</definedName>
    <definedName name="_vena_DYNR_SMYPS1_BMYPB2_77b2b43c_6c6d7787">MYP!#REF!</definedName>
    <definedName name="_vena_DYNR_SMYPS1_BMYPB2_77b2b43c_805ae25e">MYP!#REF!</definedName>
    <definedName name="_vena_DYNR_SMYPS1_BMYPB2_77b2b43c_9092653a">MYP!#REF!</definedName>
    <definedName name="_vena_DYNR_SMYPS1_BMYPB2_77b2b43c_990508d3">MYP!#REF!</definedName>
    <definedName name="_vena_DYNR_SMYPS1_BMYPB2_77b2b43c_9acc25f1">MYP!#REF!</definedName>
    <definedName name="_vena_DYNR_SMYPS1_BMYPB2_77b2b43c_9acdcceb">MYP!#REF!</definedName>
    <definedName name="_vena_DYNR_SMYPS1_BMYPB2_77b2b43c_ab0a152e">MYP!#REF!</definedName>
    <definedName name="_vena_DYNR_SMYPS1_BMYPB2_77b2b43c_db15cb94">MYP!#REF!</definedName>
    <definedName name="_vena_DYNR_SMYPS1_BMYPB2_77b2b43c_ddb67172">MYP!#REF!</definedName>
    <definedName name="_vena_DYNR_SMYPS1_BMYPB2_77b2b43c_f12102b9">MYP!#REF!</definedName>
    <definedName name="_vena_DYNR_SMYPS1_BMYPB2_7dcda52">MYP!#REF!</definedName>
    <definedName name="_vena_DYNR_SMYPS1_BMYPB2_7dcda52_2d06c82">MYP!#REF!</definedName>
    <definedName name="_vena_DYNR_SMYPS1_BMYPB2_7dcda52_4192f7a3">MYP!#REF!</definedName>
    <definedName name="_vena_DYNR_SMYPS1_BMYPB2_7dcda52_4619fe24">MYP!#REF!</definedName>
    <definedName name="_vena_DYNR_SMYPS1_BMYPB2_7dcda52_4931c2d7">MYP!#REF!</definedName>
    <definedName name="_vena_DYNR_SMYPS1_BMYPB2_7dcda52_4a9c04fa">MYP!#REF!</definedName>
    <definedName name="_vena_DYNR_SMYPS1_BMYPB2_7dcda52_63336791">MYP!#REF!</definedName>
    <definedName name="_vena_DYNR_SMYPS1_BMYPB2_7dcda52_70bf5f8f">MYP!#REF!</definedName>
    <definedName name="_vena_DYNR_SMYPS1_BMYPB2_7dcda52_75713add">MYP!#REF!</definedName>
    <definedName name="_vena_DYNR_SMYPS1_BMYPB2_7dcda52_c6626c6d">MYP!#REF!</definedName>
    <definedName name="_vena_DYNR_SMYPS1_BMYPB2_7dcda52_ce865853">MYP!#REF!</definedName>
    <definedName name="_vena_DYNR_SMYPS1_BMYPB2_7dcda52_dbeced88">MYP!#REF!</definedName>
    <definedName name="_vena_DYNR_SMYPS1_BMYPB2_7dcda52_f363b55e">MYP!#REF!</definedName>
    <definedName name="_vena_DYNR_SMYPS1_BMYPB2_8f2b3550">MYP!#REF!</definedName>
    <definedName name="_vena_DYNR_SMYPS1_BMYPB2_8f2b3550_26f68a97">MYP!#REF!</definedName>
    <definedName name="_vena_DYNR_SMYPS1_BMYPB2_8f2b3550_3fe75c88">MYP!#REF!</definedName>
    <definedName name="_vena_DYNR_SMYPS1_BMYPB2_8f2b3550_9f6abf5d">MYP!#REF!</definedName>
    <definedName name="_vena_DYNR_SMYPS1_BMYPB2_97c47ae8">MYP!#REF!</definedName>
    <definedName name="_vena_DYNR_SMYPS1_BMYPB2_97c47ae8_196a738">MYP!#REF!</definedName>
    <definedName name="_vena_DYNR_SMYPS1_BMYPB2_97c47ae8_2978cd00">MYP!#REF!</definedName>
    <definedName name="_vena_DYNR_SMYPS1_BMYPB2_97c47ae8_308be8c0">MYP!#REF!</definedName>
    <definedName name="_vena_DYNR_SMYPS1_BMYPB2_97c47ae8_500f6b16">MYP!#REF!</definedName>
    <definedName name="_vena_DYNR_SMYPS1_BMYPB2_97c47ae8_96c85950">MYP!#REF!</definedName>
    <definedName name="_vena_DYNR_SMYPS1_BMYPB2_97c47ae8_c1a56f2c">MYP!#REF!</definedName>
    <definedName name="_vena_DYNR_SMYPS1_BMYPB2_97c47ae8_ef44ccc6">MYP!#REF!</definedName>
    <definedName name="_vena_DYNR_SMYPS1_BMYPB2_9998562c">MYP!#REF!</definedName>
    <definedName name="_vena_DYNR_SMYPS1_BMYPB2_9998562c_477f552c">MYP!#REF!</definedName>
    <definedName name="_vena_DYNR_SMYPS1_BMYPB2_9998562c_9577466a">MYP!#REF!</definedName>
    <definedName name="_vena_DYNR_SMYPS1_BMYPB2_9998562c_f187dc75">MYP!#REF!</definedName>
    <definedName name="_vena_DYNR_SMYPS1_BMYPB2_9998562c_f859ee9f">MYP!#REF!</definedName>
    <definedName name="_vena_DYNR_SMYPS1_BMYPB2_a6a5f39c">MYP!#REF!</definedName>
    <definedName name="_vena_DYNR_SMYPS1_BMYPB2_a6a5f39c_18d0895">MYP!#REF!</definedName>
    <definedName name="_vena_DYNR_SMYPS1_BMYPB2_a6a5f39c_3d133282">MYP!#REF!</definedName>
    <definedName name="_vena_DYNR_SMYPS1_BMYPB2_a6a5f39c_42f8dc39">MYP!#REF!</definedName>
    <definedName name="_vena_DYNR_SMYPS1_BMYPB2_a6a5f39c_474bf7c9">MYP!#REF!</definedName>
    <definedName name="_vena_DYNR_SMYPS1_BMYPB2_a6a5f39c_6d0e227">MYP!#REF!</definedName>
    <definedName name="_vena_DYNR_SMYPS1_BMYPB2_a6a5f39c_913e8fc0">MYP!#REF!</definedName>
    <definedName name="_vena_DYNR_SMYPS1_BMYPB2_a6a5f39c_996cf760">MYP!#REF!</definedName>
    <definedName name="_vena_DYNR_SMYPS1_BMYPB2_a6a5f39c_9da82c4c">MYP!#REF!</definedName>
    <definedName name="_vena_DYNR_SMYPS1_BMYPB2_a6a5f39c_a59ceff">MYP!#REF!</definedName>
    <definedName name="_vena_DYNR_SMYPS1_BMYPB2_a6a5f39c_ab845e9c">MYP!#REF!</definedName>
    <definedName name="_vena_DYNR_SMYPS1_BMYPB2_a6a5f39c_e37e7f38">MYP!#REF!</definedName>
    <definedName name="_vena_DYNR_SMYPS1_BMYPB2_c428e6ff">MYP!#REF!</definedName>
    <definedName name="_vena_DYNR_SMYPS1_BMYPB2_c428e6ff_16db85c0">MYP!#REF!</definedName>
    <definedName name="_vena_DYNR_SMYPS1_BMYPB2_c428e6ff_1836ebdf">MYP!#REF!</definedName>
    <definedName name="_vena_DYNR_SMYPS1_BMYPB2_c428e6ff_22d457">MYP!#REF!</definedName>
    <definedName name="_vena_DYNR_SMYPS1_BMYPB2_c428e6ff_2408077a">MYP!#REF!</definedName>
    <definedName name="_vena_DYNR_SMYPS1_BMYPB2_c428e6ff_2839319b">MYP!#REF!</definedName>
    <definedName name="_vena_DYNR_SMYPS1_BMYPB2_c428e6ff_28ed9e62">MYP!#REF!</definedName>
    <definedName name="_vena_DYNR_SMYPS1_BMYPB2_c428e6ff_2bc3fff">MYP!#REF!</definedName>
    <definedName name="_vena_DYNR_SMYPS1_BMYPB2_c428e6ff_2df8292">MYP!#REF!</definedName>
    <definedName name="_vena_DYNR_SMYPS1_BMYPB2_c428e6ff_2ea0c530">MYP!#REF!</definedName>
    <definedName name="_vena_DYNR_SMYPS1_BMYPB2_c428e6ff_30032c6b">MYP!#REF!</definedName>
    <definedName name="_vena_DYNR_SMYPS1_BMYPB2_c428e6ff_366f2c2b">MYP!#REF!</definedName>
    <definedName name="_vena_DYNR_SMYPS1_BMYPB2_c428e6ff_3a96e512">MYP!#REF!</definedName>
    <definedName name="_vena_DYNR_SMYPS1_BMYPB2_c428e6ff_472d9141">MYP!#REF!</definedName>
    <definedName name="_vena_DYNR_SMYPS1_BMYPB2_c428e6ff_48733a3a">MYP!#REF!</definedName>
    <definedName name="_vena_DYNR_SMYPS1_BMYPB2_c428e6ff_4fc6f2fd">MYP!#REF!</definedName>
    <definedName name="_vena_DYNR_SMYPS1_BMYPB2_c428e6ff_50cc3f0f">MYP!#REF!</definedName>
    <definedName name="_vena_DYNR_SMYPS1_BMYPB2_c428e6ff_517106f4">MYP!#REF!</definedName>
    <definedName name="_vena_DYNR_SMYPS1_BMYPB2_c428e6ff_52b6cab2">MYP!#REF!</definedName>
    <definedName name="_vena_DYNR_SMYPS1_BMYPB2_c428e6ff_5e4a633c">MYP!#REF!</definedName>
    <definedName name="_vena_DYNR_SMYPS1_BMYPB2_c428e6ff_5f99f78b">MYP!#REF!</definedName>
    <definedName name="_vena_DYNR_SMYPS1_BMYPB2_c428e6ff_60df3909">MYP!#REF!</definedName>
    <definedName name="_vena_DYNR_SMYPS1_BMYPB2_c428e6ff_6269b577">MYP!#REF!</definedName>
    <definedName name="_vena_DYNR_SMYPS1_BMYPB2_c428e6ff_7384a1e6">MYP!#REF!</definedName>
    <definedName name="_vena_DYNR_SMYPS1_BMYPB2_c428e6ff_7ed790bd">MYP!#REF!</definedName>
    <definedName name="_vena_DYNR_SMYPS1_BMYPB2_c428e6ff_7ee5dc5">MYP!#REF!</definedName>
    <definedName name="_vena_DYNR_SMYPS1_BMYPB2_c428e6ff_81dbb230">MYP!#REF!</definedName>
    <definedName name="_vena_DYNR_SMYPS1_BMYPB2_c428e6ff_85434b97">MYP!#REF!</definedName>
    <definedName name="_vena_DYNR_SMYPS1_BMYPB2_c428e6ff_8715752f">MYP!#REF!</definedName>
    <definedName name="_vena_DYNR_SMYPS1_BMYPB2_c428e6ff_96e691ed">MYP!#REF!</definedName>
    <definedName name="_vena_DYNR_SMYPS1_BMYPB2_c428e6ff_9b6e53b0">MYP!#REF!</definedName>
    <definedName name="_vena_DYNR_SMYPS1_BMYPB2_c428e6ff_a21c5b9">MYP!#REF!</definedName>
    <definedName name="_vena_DYNR_SMYPS1_BMYPB2_c428e6ff_a5c400a5">MYP!#REF!</definedName>
    <definedName name="_vena_DYNR_SMYPS1_BMYPB2_c428e6ff_a9c5e47c">MYP!#REF!</definedName>
    <definedName name="_vena_DYNR_SMYPS1_BMYPB2_c428e6ff_ac332500">MYP!#REF!</definedName>
    <definedName name="_vena_DYNR_SMYPS1_BMYPB2_c428e6ff_b1f88b8f">MYP!#REF!</definedName>
    <definedName name="_vena_DYNR_SMYPS1_BMYPB2_c428e6ff_b501af8c">MYP!#REF!</definedName>
    <definedName name="_vena_DYNR_SMYPS1_BMYPB2_c428e6ff_b5240e93">MYP!#REF!</definedName>
    <definedName name="_vena_DYNR_SMYPS1_BMYPB2_c428e6ff_b808cef7">MYP!#REF!</definedName>
    <definedName name="_vena_DYNR_SMYPS1_BMYPB2_c428e6ff_b960dada">MYP!#REF!</definedName>
    <definedName name="_vena_DYNR_SMYPS1_BMYPB2_c428e6ff_ba663a19">MYP!#REF!</definedName>
    <definedName name="_vena_DYNR_SMYPS1_BMYPB2_c428e6ff_bd997093">MYP!#REF!</definedName>
    <definedName name="_vena_DYNR_SMYPS1_BMYPB2_c428e6ff_c033e23f">MYP!#REF!</definedName>
    <definedName name="_vena_DYNR_SMYPS1_BMYPB2_c428e6ff_c3c61a9e">MYP!#REF!</definedName>
    <definedName name="_vena_DYNR_SMYPS1_BMYPB2_c428e6ff_c62d7309">MYP!#REF!</definedName>
    <definedName name="_vena_DYNR_SMYPS1_BMYPB2_c428e6ff_cfbee3cb">MYP!#REF!</definedName>
    <definedName name="_vena_DYNR_SMYPS1_BMYPB2_c428e6ff_d5a22747">MYP!#REF!</definedName>
    <definedName name="_vena_DYNR_SMYPS1_BMYPB2_c428e6ff_d88169ea">MYP!#REF!</definedName>
    <definedName name="_vena_DYNR_SMYPS1_BMYPB2_c428e6ff_db133994">MYP!#REF!</definedName>
    <definedName name="_vena_DYNR_SMYPS1_BMYPB2_c428e6ff_ddba8f91">MYP!#REF!</definedName>
    <definedName name="_vena_DYNR_SMYPS1_BMYPB2_c428e6ff_deac12eb">MYP!#REF!</definedName>
    <definedName name="_vena_DYNR_SMYPS1_BMYPB2_c428e6ff_dff89517">MYP!#REF!</definedName>
    <definedName name="_vena_DYNR_SMYPS1_BMYPB2_c428e6ff_e5ce3551">MYP!#REF!</definedName>
    <definedName name="_vena_DYNR_SMYPS1_BMYPB2_c428e6ff_e925aa67">MYP!#REF!</definedName>
    <definedName name="_vena_DYNR_SMYPS1_BMYPB2_c428e6ff_ebb6418c">MYP!#REF!</definedName>
    <definedName name="_vena_DYNR_SMYPS1_BMYPB2_c428e6ff_f540aae">MYP!#REF!</definedName>
    <definedName name="_vena_DYNR_SMYPS1_BMYPB2_c428e6ff_fd2116f">MYP!#REF!</definedName>
    <definedName name="_vena_DYNR_SMYPS1_BMYPB2_d610969a">MYP!#REF!</definedName>
    <definedName name="_vena_DYNR_SMYPS1_BMYPB2_d610969a_12197b98">MYP!#REF!</definedName>
    <definedName name="_vena_DYNR_SMYPS1_BMYPB2_d610969a_1e2a8434">MYP!#REF!</definedName>
    <definedName name="_vena_DYNR_SMYPS1_BMYPB2_d610969a_22ec2c33">MYP!#REF!</definedName>
    <definedName name="_vena_DYNR_SMYPS1_BMYPB2_d610969a_699da417">MYP!#REF!</definedName>
    <definedName name="_vena_DYNR_SMYPS1_BMYPB2_d610969a_6ae66a02">MYP!#REF!</definedName>
    <definedName name="_vena_DYNR_SMYPS1_BMYPB2_d610969a_7df290db">MYP!#REF!</definedName>
    <definedName name="_vena_DYNR_SMYPS1_BMYPB2_d610969a_841c0c75">MYP!#REF!</definedName>
    <definedName name="_vena_DYNR_SMYPS1_BMYPB2_d610969a_8cfaa95f">MYP!#REF!</definedName>
    <definedName name="_vena_DYNR_SMYPS1_BMYPB2_d610969a_8f472b7e">MYP!#REF!</definedName>
    <definedName name="_vena_DYNR_SMYPS1_BMYPB2_d610969a_9158c7a3">MYP!#REF!</definedName>
    <definedName name="_vena_DYNR_SMYPS1_BMYPB2_d610969a_b5e29d35">MYP!#REF!</definedName>
    <definedName name="_vena_DYNR_SMYPS1_BMYPB2_d610969a_cc12abae">MYP!#REF!</definedName>
    <definedName name="_vena_DYNR_SMYPS1_BMYPB2_d610969a_cc70fb6c">MYP!#REF!</definedName>
    <definedName name="_vena_DYNR_SMYPS1_BMYPB2_d610969a_ea940dec">MYP!#REF!</definedName>
    <definedName name="_vena_DYNR_SMYPS1_BMYPB2_d610969a_f23fb5b4">MYP!#REF!</definedName>
    <definedName name="_vena_DYNR_SMYPS1_BMYPB2_d610969a_fce50000">MYP!#REF!</definedName>
    <definedName name="_vena_DYNR_SMYPS1_BMYPB2_e1b0d136">MYP!#REF!</definedName>
    <definedName name="_vena_DYNR_SMYPS1_BMYPB2_e1b0d136_2054c315">MYP!#REF!</definedName>
    <definedName name="_vena_DYNR_SMYPS1_BMYPB2_e1b0d136_4adf95a9">MYP!#REF!</definedName>
    <definedName name="_vena_DYNR_SMYPS1_BMYPB2_e1b0d136_547e8705">MYP!#REF!</definedName>
    <definedName name="_vena_DYNR_SMYPS1_BMYPB2_e1b0d136_6f1fd02b">MYP!#REF!</definedName>
    <definedName name="_vena_DYNR_SMYPS1_BMYPB2_e1b0d136_75d3e213">MYP!#REF!</definedName>
    <definedName name="_vena_DYNR_SMYPS1_BMYPB2_e1b0d136_7c636d3b">MYP!#REF!</definedName>
    <definedName name="_vena_DYNR_SMYPS1_BMYPB2_e1b0d136_97cbc8c8">MYP!#REF!</definedName>
    <definedName name="_vena_DYNR_SMYPS1_BMYPB2_e1b0d136_9b06167f">MYP!#REF!</definedName>
    <definedName name="_vena_DYNR_SMYPS1_BMYPB2_e1b0d136_b6f81484">MYP!#REF!</definedName>
    <definedName name="_vena_DYNR_SMYPS1_BMYPB2_e1b0d136_e793db4e">MYP!#REF!</definedName>
    <definedName name="_vena_DYNR_SMYPS1_BMYPB2_ebbfa504">MYP!#REF!</definedName>
    <definedName name="_vena_DYNR_SMYPS1_BMYPB2_ebbfa504_477e9f28">MYP!#REF!</definedName>
    <definedName name="_vena_DYNR_SMYPS1_BMYPB2_ebbfa504_709c0d3f">MYP!#REF!</definedName>
    <definedName name="_vena_DYNR_SMYPS1_BMYPB2_ebbfa504_777d0194">MYP!#REF!</definedName>
    <definedName name="_vena_DYNR_SMYPS1_BMYPB2_ebbfa504_7c90b0d4">MYP!#REF!</definedName>
    <definedName name="_vena_DYNR_SMYPS1_BMYPB2_ebbfa504_7ce86316">MYP!#REF!</definedName>
    <definedName name="_vena_DYNR_SMYPS1_BMYPB2_ebbfa504_baf3a28c">MYP!#REF!</definedName>
    <definedName name="_vena_DYNR_SMYPS1_BMYPB2_ebbfa504_bb5bb5c7">MYP!#REF!</definedName>
    <definedName name="_vena_DYNR_SMYPS1_BMYPB2_ebbfa504_bd7a7b2">MYP!#REF!</definedName>
    <definedName name="_vena_DYNR_SMYPS1_BMYPB2_ebbfa504_e2cfebeb">MYP!#REF!</definedName>
    <definedName name="_vena_DYNR_SMYPS1_BMYPB2_ebbfa504_f517ddcb">MYP!#REF!</definedName>
    <definedName name="_vena_DYNR_SMYPS1_BMYPB2_ebbfa504_fd828a8a">MYP!#REF!</definedName>
    <definedName name="_vena_DYNR_SPayrollS1_BPayrollB3_c92c7476">Payroll!#REF!</definedName>
    <definedName name="_vena_DYNR_SPayrollS1_BPayrollB3_c92c7476_136f5c0b">Payroll!#REF!</definedName>
    <definedName name="_vena_DYNR_SPayrollS1_BPayrollB3_c92c7476_15c4fe72">Payroll!#REF!</definedName>
    <definedName name="_vena_DYNR_SPayrollS1_BPayrollB3_c92c7476_16bd071a">Payroll!#REF!</definedName>
    <definedName name="_vena_DYNR_SPayrollS1_BPayrollB3_c92c7476_237e73a9">Payroll!#REF!</definedName>
    <definedName name="_vena_DYNR_SPayrollS1_BPayrollB3_c92c7476_2b2d0514">Payroll!#REF!</definedName>
    <definedName name="_vena_DYNR_SPayrollS1_BPayrollB3_c92c7476_3655b8ed">Payroll!#REF!</definedName>
    <definedName name="_vena_DYNR_SPayrollS1_BPayrollB3_c92c7476_38ef4c4">Payroll!#REF!</definedName>
    <definedName name="_vena_DYNR_SPayrollS1_BPayrollB3_c92c7476_3981fe87">Payroll!#REF!</definedName>
    <definedName name="_vena_DYNR_SPayrollS1_BPayrollB3_c92c7476_3ab019e7">Payroll!#REF!</definedName>
    <definedName name="_vena_DYNR_SPayrollS1_BPayrollB3_c92c7476_3b5e248b">Payroll!#REF!</definedName>
    <definedName name="_vena_DYNR_SPayrollS1_BPayrollB3_c92c7476_3c9fd9bb">Payroll!#REF!</definedName>
    <definedName name="_vena_DYNR_SPayrollS1_BPayrollB3_c92c7476_3dc7b305">Payroll!#REF!</definedName>
    <definedName name="_vena_DYNR_SPayrollS1_BPayrollB3_c92c7476_4173565">Payroll!#REF!</definedName>
    <definedName name="_vena_DYNR_SPayrollS1_BPayrollB3_c92c7476_42b0f627">Payroll!#REF!</definedName>
    <definedName name="_vena_DYNR_SPayrollS1_BPayrollB3_c92c7476_48884953">Payroll!#REF!</definedName>
    <definedName name="_vena_DYNR_SPayrollS1_BPayrollB3_c92c7476_4d1872d9">Payroll!#REF!</definedName>
    <definedName name="_vena_DYNR_SPayrollS1_BPayrollB3_c92c7476_4e5c2a69">Payroll!#REF!</definedName>
    <definedName name="_vena_DYNR_SPayrollS1_BPayrollB3_c92c7476_4fcd049b">Payroll!#REF!</definedName>
    <definedName name="_vena_DYNR_SPayrollS1_BPayrollB3_c92c7476_50d97a01">Payroll!#REF!</definedName>
    <definedName name="_vena_DYNR_SPayrollS1_BPayrollB3_c92c7476_541d43d1">Payroll!#REF!</definedName>
    <definedName name="_vena_DYNR_SPayrollS1_BPayrollB3_c92c7476_5a931637">Payroll!#REF!</definedName>
    <definedName name="_vena_DYNR_SPayrollS1_BPayrollB3_c92c7476_61bb8d78">Payroll!#REF!</definedName>
    <definedName name="_vena_DYNR_SPayrollS1_BPayrollB3_c92c7476_639525d7">Payroll!#REF!</definedName>
    <definedName name="_vena_DYNR_SPayrollS1_BPayrollB3_c92c7476_643b1768">Payroll!#REF!</definedName>
    <definedName name="_vena_DYNR_SPayrollS1_BPayrollB3_c92c7476_6fdf0569">Payroll!#REF!</definedName>
    <definedName name="_vena_DYNR_SPayrollS1_BPayrollB3_c92c7476_70f4da95">Payroll!#REF!</definedName>
    <definedName name="_vena_DYNR_SPayrollS1_BPayrollB3_c92c7476_74db7673">Payroll!#REF!</definedName>
    <definedName name="_vena_DYNR_SPayrollS1_BPayrollB3_c92c7476_75093009">Payroll!#REF!</definedName>
    <definedName name="_vena_DYNR_SPayrollS1_BPayrollB3_c92c7476_77fdbabb">Payroll!#REF!</definedName>
    <definedName name="_vena_DYNR_SPayrollS1_BPayrollB3_c92c7476_7a3a1376">Payroll!#REF!</definedName>
    <definedName name="_vena_DYNR_SPayrollS1_BPayrollB3_c92c7476_7e5733e3">Payroll!#REF!</definedName>
    <definedName name="_vena_DYNR_SPayrollS1_BPayrollB3_c92c7476_7f3b906b">Payroll!#REF!</definedName>
    <definedName name="_vena_DYNR_SPayrollS1_BPayrollB3_c92c7476_8c364931">Payroll!#REF!</definedName>
    <definedName name="_vena_DYNR_SPayrollS1_BPayrollB3_c92c7476_8d7c4eef">Payroll!#REF!</definedName>
    <definedName name="_vena_DYNR_SPayrollS1_BPayrollB3_c92c7476_a07d9365">Payroll!#REF!</definedName>
    <definedName name="_vena_DYNR_SPayrollS1_BPayrollB3_c92c7476_ac16567e">Payroll!#REF!</definedName>
    <definedName name="_vena_DYNR_SPayrollS1_BPayrollB3_c92c7476_adbee8ec">Payroll!#REF!</definedName>
    <definedName name="_vena_DYNR_SPayrollS1_BPayrollB3_c92c7476_ae9560ce">Payroll!#REF!</definedName>
    <definedName name="_vena_DYNR_SPayrollS1_BPayrollB3_c92c7476_b1c5ef2a">Payroll!#REF!</definedName>
    <definedName name="_vena_DYNR_SPayrollS1_BPayrollB3_c92c7476_b83b447d">Payroll!#REF!</definedName>
    <definedName name="_vena_DYNR_SPayrollS1_BPayrollB3_c92c7476_b92cff59">Payroll!#REF!</definedName>
    <definedName name="_vena_DYNR_SPayrollS1_BPayrollB3_c92c7476_bea99349">Payroll!#REF!</definedName>
    <definedName name="_vena_DYNR_SPayrollS1_BPayrollB3_c92c7476_bf851791">Payroll!#REF!</definedName>
    <definedName name="_vena_DYNR_SPayrollS1_BPayrollB3_c92c7476_c7c50123">Payroll!#REF!</definedName>
    <definedName name="_vena_DYNR_SPayrollS1_BPayrollB3_c92c7476_c83aef64">Payroll!#REF!</definedName>
    <definedName name="_vena_DYNR_SPayrollS1_BPayrollB3_c92c7476_d09fb0e5">Payroll!#REF!</definedName>
    <definedName name="_vena_DYNR_SPayrollS1_BPayrollB3_c92c7476_d281cc8f">Payroll!#REF!</definedName>
    <definedName name="_vena_DYNR_SPayrollS1_BPayrollB3_c92c7476_d29a264e">Payroll!#REF!</definedName>
    <definedName name="_vena_DYNR_SPayrollS1_BPayrollB3_c92c7476_d9872419">Payroll!#REF!</definedName>
    <definedName name="_vena_DYNR_SPayrollS1_BPayrollB3_c92c7476_dd6f045e">Payroll!#REF!</definedName>
    <definedName name="_vena_DYNR_SPayrollS1_BPayrollB3_c92c7476_e3286cce">Payroll!#REF!</definedName>
    <definedName name="_vena_DYNR_SPayrollS1_BPayrollB3_c92c7476_e6b6ba46">Payroll!#REF!</definedName>
    <definedName name="_vena_DYNR_SPayrollS1_BPayrollB3_c92c7476_f54eb6a3">Payroll!#REF!</definedName>
    <definedName name="_vena_DYNR_SPayrollS1_BPayrollB3_c92c7476_f851c4ea">Payroll!#REF!</definedName>
    <definedName name="_vena_DYNR_SPayrollS1_BPayrollB3_c92c7476_fadbea0b">Payroll!#REF!</definedName>
    <definedName name="_vena_DYNR_SPayrollS1_BPayrollB3_c92c7476_ff419250">Payroll!#REF!</definedName>
    <definedName name="_vena_GraphsS1_GraphsB1_C_8_720177941305491561">Graphs!#REF!</definedName>
    <definedName name="_vena_GraphsS1_GraphsB1_R_5_730606489714950144">Graphs!#REF!</definedName>
    <definedName name="_vena_GraphsS1_GraphsB1_R_5_730606513492459520">Graphs!#REF!</definedName>
    <definedName name="_vena_GraphsS1_P_2_720177941070610503" comment="*">Graphs!#REF!</definedName>
    <definedName name="_vena_GraphsS1_P_3_720177941083193402" comment="*">Graphs!#REF!</definedName>
    <definedName name="_vena_GraphsS1_P_4_720177941095776277" comment="*">Graphs!#REF!</definedName>
    <definedName name="_vena_GraphsS1_P_6_720177941255159927" comment="*">Graphs!#REF!</definedName>
    <definedName name="_vena_GraphsS1_P_7_720177941267742850" comment="*">Graphs!#REF!</definedName>
    <definedName name="_vena_GraphsS1_P_FV_56493ffece784c5db4cd0fd3b40a250d" comment="*">Graphs!#REF!</definedName>
    <definedName name="_vena_GraphsS2_GraphsB1_C_FV_a398e917565c475b8f0c5e9ebb5e002d_4">Graphs!#REF!</definedName>
    <definedName name="_vena_GraphsS2_GraphsB1_C_FV_a398e917565c475b8f0c5e9ebb5e002d_5">Graphs!#REF!</definedName>
    <definedName name="_vena_GraphsS2_GraphsB1_C_FV_a398e917565c475b8f0c5e9ebb5e002d_6">Graphs!#REF!</definedName>
    <definedName name="_vena_GraphsS2_GraphsB1_C_FV_a398e917565c475b8f0c5e9ebb5e002d_7">Graphs!#REF!</definedName>
    <definedName name="_vena_GraphsS2_GraphsB1_C_FV_e1c3a244dc3d4f149ecdf7d748811086_4">Graphs!#REF!</definedName>
    <definedName name="_vena_GraphsS2_GraphsB1_C_FV_e1c3a244dc3d4f149ecdf7d748811086_5">Graphs!#REF!</definedName>
    <definedName name="_vena_GraphsS2_GraphsB1_C_FV_e1c3a244dc3d4f149ecdf7d748811086_6">Graphs!#REF!</definedName>
    <definedName name="_vena_GraphsS2_GraphsB1_C_FV_e1c3a244dc3d4f149ecdf7d748811086_7">Graphs!#REF!</definedName>
    <definedName name="_vena_GraphsS2_GraphsB1_R_5_720177941133525044">Graphs!#REF!</definedName>
    <definedName name="_vena_GraphsS2_P_2_720177941070610468" comment="*">Graphs!#REF!</definedName>
    <definedName name="_vena_GraphsS2_P_6_720177941255159882" comment="*">Graphs!#REF!</definedName>
    <definedName name="_vena_GraphsS2_P_7_720177941267742840" comment="*">Graphs!#REF!</definedName>
    <definedName name="_vena_GraphsS2_P_8_720177941305491498" comment="*">Graphs!#REF!</definedName>
    <definedName name="_vena_GraphsS2_P_FV_56493ffece784c5db4cd0fd3b40a250d" comment="*">Graphs!#REF!</definedName>
    <definedName name="_vena_GraphsS3_GraphsB1_C_8_720177941305491604">Graphs!#REF!</definedName>
    <definedName name="_vena_GraphsS3_GraphsB1_R_5_720177941099970647">Graphs!#REF!</definedName>
    <definedName name="_vena_GraphsS3_GraphsB1_R_5_720177941112553524">Graphs!#REF!</definedName>
    <definedName name="_vena_GraphsS3_GraphsB1_R_5_720177941120942130">Graphs!#REF!</definedName>
    <definedName name="_vena_GraphsS3_GraphsB1_R_5_720177941125136389">Graphs!#REF!</definedName>
    <definedName name="_vena_GraphsS3_GraphsB1_R_5_720177941125136392">Graphs!#REF!</definedName>
    <definedName name="_vena_GraphsS3_GraphsB1_R_5_720177941125136418">Graphs!#REF!</definedName>
    <definedName name="_vena_GraphsS3_GraphsB1_R_5_720177941125136431">Graphs!#REF!</definedName>
    <definedName name="_vena_GraphsS3_GraphsB1_R_5_720177941125136435">Graphs!#REF!</definedName>
    <definedName name="_vena_GraphsS3_GraphsB1_R_5_720177941125136523">Graphs!#REF!</definedName>
    <definedName name="_vena_GraphsS3_GraphsB1_R_5_720177941125136526">Graphs!#REF!</definedName>
    <definedName name="_vena_GraphsS3_GraphsB1_R_5_720177941129330710">Graphs!#REF!</definedName>
    <definedName name="_vena_GraphsS3_GraphsB1_R_5_720177941137719441">Graphs!#REF!</definedName>
    <definedName name="_vena_GraphsS3_GraphsB1_R_5_720177941137719444">Graphs!#REF!</definedName>
    <definedName name="_vena_GraphsS3_GraphsB1_R_5_720792858247823360">Graphs!#REF!</definedName>
    <definedName name="_vena_GraphsS3_GraphsB1_R_5_720795664812212224">Graphs!#REF!</definedName>
    <definedName name="_vena_GraphsS3_P_3_720177941083193402" comment="*">Graphs!#REF!</definedName>
    <definedName name="_vena_GraphsS3_P_6_720177941255159927" comment="*">Graphs!#REF!</definedName>
    <definedName name="_vena_GraphsS3_P_7_720177941267742850" comment="*">Graphs!#REF!</definedName>
    <definedName name="_vena_GraphsS3_P_FV_56493ffece784c5db4cd0fd3b40a250d" comment="*">Graphs!#REF!</definedName>
    <definedName name="_vena_GraphsS3_P_FV_e1c3a244dc3d4f149ecdf7d748811086" comment="*">Graphs!#REF!</definedName>
    <definedName name="_vena_GraphsS3_P_FV_e3545e3dcc52420a84dcdae3a23a4597" comment="*">Graphs!#REF!</definedName>
    <definedName name="_vena_LI_Blank65bf0cd0">Payroll!#REF!</definedName>
    <definedName name="_vena_LI_Blank80f7cbbe">Payroll!#REF!</definedName>
    <definedName name="_vena_LI_Blank95c3f711">Rates!#REF!</definedName>
    <definedName name="_vena_LI_SPayrollS1_BPayrollB1_65bf0cd0">Payroll!#REF!</definedName>
    <definedName name="_vena_LI_SPayrollS1_BPayrollB1_65bf0cd0_1">Payroll!#REF!</definedName>
    <definedName name="_vena_LI_SPayrollS1_BPayrollB1_65bf0cd0_10">Payroll!#REF!</definedName>
    <definedName name="_vena_LI_SPayrollS1_BPayrollB1_65bf0cd0_11">Payroll!#REF!</definedName>
    <definedName name="_vena_LI_SPayrollS1_BPayrollB1_65bf0cd0_12">Payroll!#REF!</definedName>
    <definedName name="_vena_LI_SPayrollS1_BPayrollB1_65bf0cd0_13">Payroll!#REF!</definedName>
    <definedName name="_vena_LI_SPayrollS1_BPayrollB1_65bf0cd0_14">Payroll!#REF!</definedName>
    <definedName name="_vena_LI_SPayrollS1_BPayrollB1_65bf0cd0_15">Payroll!#REF!</definedName>
    <definedName name="_vena_LI_SPayrollS1_BPayrollB1_65bf0cd0_16">Payroll!#REF!</definedName>
    <definedName name="_vena_LI_SPayrollS1_BPayrollB1_65bf0cd0_17">Payroll!#REF!</definedName>
    <definedName name="_vena_LI_SPayrollS1_BPayrollB1_65bf0cd0_18">Payroll!#REF!</definedName>
    <definedName name="_vena_LI_SPayrollS1_BPayrollB1_65bf0cd0_19">Payroll!#REF!</definedName>
    <definedName name="_vena_LI_SPayrollS1_BPayrollB1_65bf0cd0_2">Payroll!#REF!</definedName>
    <definedName name="_vena_LI_SPayrollS1_BPayrollB1_65bf0cd0_20">Payroll!#REF!</definedName>
    <definedName name="_vena_LI_SPayrollS1_BPayrollB1_65bf0cd0_21">Payroll!#REF!</definedName>
    <definedName name="_vena_LI_SPayrollS1_BPayrollB1_65bf0cd0_22">Payroll!#REF!</definedName>
    <definedName name="_vena_LI_SPayrollS1_BPayrollB1_65bf0cd0_23">Payroll!#REF!</definedName>
    <definedName name="_vena_LI_SPayrollS1_BPayrollB1_65bf0cd0_24">Payroll!#REF!</definedName>
    <definedName name="_vena_LI_SPayrollS1_BPayrollB1_65bf0cd0_25">Payroll!#REF!</definedName>
    <definedName name="_vena_LI_SPayrollS1_BPayrollB1_65bf0cd0_26">Payroll!#REF!</definedName>
    <definedName name="_vena_LI_SPayrollS1_BPayrollB1_65bf0cd0_27">Payroll!#REF!</definedName>
    <definedName name="_vena_LI_SPayrollS1_BPayrollB1_65bf0cd0_28">Payroll!#REF!</definedName>
    <definedName name="_vena_LI_SPayrollS1_BPayrollB1_65bf0cd0_29">Payroll!#REF!</definedName>
    <definedName name="_vena_LI_SPayrollS1_BPayrollB1_65bf0cd0_3">Payroll!#REF!</definedName>
    <definedName name="_vena_LI_SPayrollS1_BPayrollB1_65bf0cd0_30">Payroll!#REF!</definedName>
    <definedName name="_vena_LI_SPayrollS1_BPayrollB1_65bf0cd0_31">Payroll!#REF!</definedName>
    <definedName name="_vena_LI_SPayrollS1_BPayrollB1_65bf0cd0_4">Payroll!#REF!</definedName>
    <definedName name="_vena_LI_SPayrollS1_BPayrollB1_65bf0cd0_5">Payroll!#REF!</definedName>
    <definedName name="_vena_LI_SPayrollS1_BPayrollB1_65bf0cd0_6">Payroll!#REF!</definedName>
    <definedName name="_vena_LI_SPayrollS1_BPayrollB1_65bf0cd0_7">Payroll!#REF!</definedName>
    <definedName name="_vena_LI_SPayrollS1_BPayrollB1_65bf0cd0_8">Payroll!#REF!</definedName>
    <definedName name="_vena_LI_SPayrollS1_BPayrollB1_65bf0cd0_9">Payroll!#REF!</definedName>
    <definedName name="_vena_LI_SPayrollS1_BPayrollB2_80f7cbbe">Payroll!#REF!</definedName>
    <definedName name="_vena_LI_SPayrollS1_BPayrollB2_80f7cbbe_1">Payroll!#REF!</definedName>
    <definedName name="_vena_LI_SPayrollS1_BPayrollB2_80f7cbbe_2">Payroll!#REF!</definedName>
    <definedName name="_vena_LI_SPayrollS1_BPayrollB2_80f7cbbe_3">Payroll!#REF!</definedName>
    <definedName name="_vena_LI_SPayrollS1_BPayrollB2_80f7cbbe_4">Payroll!#REF!</definedName>
    <definedName name="_vena_LI_SPayrollS1_BPayrollB2_80f7cbbe_5">Payroll!#REF!</definedName>
    <definedName name="_vena_LI_SPayrollS1_BPayrollB2_80f7cbbe_6">Payroll!#REF!</definedName>
    <definedName name="_vena_LI_SRatesS1_BRatesB2_95c3f711">Rates!#REF!</definedName>
    <definedName name="_vena_LI_SRatesS1_BRatesB2_95c3f711_1">Rates!#REF!</definedName>
    <definedName name="_vena_LI_SRatesS1_BRatesB2_95c3f711_2">Rates!#REF!</definedName>
    <definedName name="_vena_LIDT_PayrollS1_PayrollB1">Payroll!#REF!</definedName>
    <definedName name="_vena_LIDT_PayrollS1_PayrollB2">Payroll!#REF!</definedName>
    <definedName name="_vena_LIDT_RatesS1_RatesB2">Rates!#REF!</definedName>
    <definedName name="_vena_MultiSiteS1_MultiSiteB1_C_1_720177941045444637">'MYP-Multisite'!#REF!</definedName>
    <definedName name="_vena_MultiSiteS1_MultiSiteB1_C_1_720177941045444637_1">'MYP-Multisite'!#REF!</definedName>
    <definedName name="_vena_MultiSiteS1_MultiSiteB1_C_1_720177941045444637_2">'MYP-Multisite'!#REF!</definedName>
    <definedName name="_vena_MultiSiteS1_MultiSiteB1_C_1_720177941045444637_3">'MYP-Multisite'!#REF!</definedName>
    <definedName name="_vena_MultiSiteS1_MultiSiteB1_C_1_720177941045444637_4">'MYP-Multisite'!#REF!</definedName>
    <definedName name="_vena_MultiSiteS1_MultiSiteB1_C_1_720177941045444637_5">'MYP-Multisite'!#REF!</definedName>
    <definedName name="_vena_MultiSiteS1_MultiSiteB1_C_1_720177941045444637_6">'MYP-Multisite'!#REF!</definedName>
    <definedName name="_vena_MultiSiteS1_MultiSiteB1_C_1_720177941045444637_7">'MYP-Multisite'!#REF!</definedName>
    <definedName name="_vena_MultiSiteS1_MultiSiteB1_C_1_720177941045444637_8">'MYP-Multisite'!#REF!</definedName>
    <definedName name="_vena_MultiSiteS1_MultiSiteB1_C_1_720177941045444637_9">'MYP-Multisite'!#REF!</definedName>
    <definedName name="_vena_MultiSiteS1_MultiSiteB1_C_8_720177941305491564">'MYP-Multisite'!#REF!</definedName>
    <definedName name="_vena_MultiSiteS1_MultiSiteB1_C_8_720177941305491564_1">'MYP-Multisite'!#REF!</definedName>
    <definedName name="_vena_MultiSiteS1_MultiSiteB1_C_8_720177941305491564_2">'MYP-Multisite'!#REF!</definedName>
    <definedName name="_vena_MultiSiteS1_MultiSiteB1_C_8_720177941305491564_3">'MYP-Multisite'!#REF!</definedName>
    <definedName name="_vena_MultiSiteS1_MultiSiteB1_C_8_720177941305491604">'MYP-Multisite'!#REF!</definedName>
    <definedName name="_vena_MultiSiteS1_MultiSiteB1_C_8_720177941305491604_1">'MYP-Multisite'!#REF!</definedName>
    <definedName name="_vena_MultiSiteS1_MultiSiteB1_C_8_720177941305491604_10">'MYP-Multisite'!#REF!</definedName>
    <definedName name="_vena_MultiSiteS1_MultiSiteB1_C_8_720177941305491604_11">'MYP-Multisite'!#REF!</definedName>
    <definedName name="_vena_MultiSiteS1_MultiSiteB1_C_8_720177941305491604_12">'MYP-Multisite'!#REF!</definedName>
    <definedName name="_vena_MultiSiteS1_MultiSiteB1_C_8_720177941305491604_13">'MYP-Multisite'!#REF!</definedName>
    <definedName name="_vena_MultiSiteS1_MultiSiteB1_C_8_720177941305491604_14">'MYP-Multisite'!#REF!</definedName>
    <definedName name="_vena_MultiSiteS1_MultiSiteB1_C_8_720177941305491604_15">'MYP-Multisite'!#REF!</definedName>
    <definedName name="_vena_MultiSiteS1_MultiSiteB1_C_8_720177941305491604_16">'MYP-Multisite'!#REF!</definedName>
    <definedName name="_vena_MultiSiteS1_MultiSiteB1_C_8_720177941305491604_17">'MYP-Multisite'!#REF!</definedName>
    <definedName name="_vena_MultiSiteS1_MultiSiteB1_C_8_720177941305491604_4">'MYP-Multisite'!#REF!</definedName>
    <definedName name="_vena_MultiSiteS1_MultiSiteB1_C_8_720177941305491604_5">'MYP-Multisite'!#REF!</definedName>
    <definedName name="_vena_MultiSiteS1_MultiSiteB1_C_8_720177941305491604_6">'MYP-Multisite'!#REF!</definedName>
    <definedName name="_vena_MultiSiteS1_MultiSiteB1_C_8_720177941305491604_7">'MYP-Multisite'!#REF!</definedName>
    <definedName name="_vena_MultiSiteS1_MultiSiteB1_C_8_720177941305491604_8">'MYP-Multisite'!#REF!</definedName>
    <definedName name="_vena_MultiSiteS1_MultiSiteB1_C_8_720177941305491604_9">'MYP-Multisite'!#REF!</definedName>
    <definedName name="_vena_MultiSiteS1_MultiSiteB1_C_FV_e1c3a244dc3d4f149ecdf7d748811086">'MYP-Multisite'!#REF!</definedName>
    <definedName name="_vena_MultiSiteS1_MultiSiteB1_C_FV_e1c3a244dc3d4f149ecdf7d748811086_1">'MYP-Multisite'!#REF!</definedName>
    <definedName name="_vena_MultiSiteS1_MultiSiteB1_C_FV_e1c3a244dc3d4f149ecdf7d748811086_10">'MYP-Multisite'!#REF!</definedName>
    <definedName name="_vena_MultiSiteS1_MultiSiteB1_C_FV_e1c3a244dc3d4f149ecdf7d748811086_11">'MYP-Multisite'!#REF!</definedName>
    <definedName name="_vena_MultiSiteS1_MultiSiteB1_C_FV_e1c3a244dc3d4f149ecdf7d748811086_12">'MYP-Multisite'!#REF!</definedName>
    <definedName name="_vena_MultiSiteS1_MultiSiteB1_C_FV_e1c3a244dc3d4f149ecdf7d748811086_13">'MYP-Multisite'!#REF!</definedName>
    <definedName name="_vena_MultiSiteS1_MultiSiteB1_C_FV_e1c3a244dc3d4f149ecdf7d748811086_14">'MYP-Multisite'!#REF!</definedName>
    <definedName name="_vena_MultiSiteS1_MultiSiteB1_C_FV_e1c3a244dc3d4f149ecdf7d748811086_15">'MYP-Multisite'!#REF!</definedName>
    <definedName name="_vena_MultiSiteS1_MultiSiteB1_C_FV_e1c3a244dc3d4f149ecdf7d748811086_16">'MYP-Multisite'!#REF!</definedName>
    <definedName name="_vena_MultiSiteS1_MultiSiteB1_C_FV_e1c3a244dc3d4f149ecdf7d748811086_17">'MYP-Multisite'!#REF!</definedName>
    <definedName name="_vena_MultiSiteS1_MultiSiteB1_C_FV_e1c3a244dc3d4f149ecdf7d748811086_18">'MYP-Multisite'!#REF!</definedName>
    <definedName name="_vena_MultiSiteS1_MultiSiteB1_C_FV_e1c3a244dc3d4f149ecdf7d748811086_19">'MYP-Multisite'!#REF!</definedName>
    <definedName name="_vena_MultiSiteS1_MultiSiteB1_C_FV_e1c3a244dc3d4f149ecdf7d748811086_20">'MYP-Multisite'!#REF!</definedName>
    <definedName name="_vena_MultiSiteS1_MultiSiteB1_C_FV_e1c3a244dc3d4f149ecdf7d748811086_21">'MYP-Multisite'!#REF!</definedName>
    <definedName name="_vena_MultiSiteS1_MultiSiteB1_C_FV_e1c3a244dc3d4f149ecdf7d748811086_4">'MYP-Multisite'!#REF!</definedName>
    <definedName name="_vena_MultiSiteS1_MultiSiteB1_C_FV_e1c3a244dc3d4f149ecdf7d748811086_5">'MYP-Multisite'!#REF!</definedName>
    <definedName name="_vena_MultiSiteS1_MultiSiteB1_C_FV_e1c3a244dc3d4f149ecdf7d748811086_6">'MYP-Multisite'!#REF!</definedName>
    <definedName name="_vena_MultiSiteS1_MultiSiteB1_C_FV_e1c3a244dc3d4f149ecdf7d748811086_7">'MYP-Multisite'!#REF!</definedName>
    <definedName name="_vena_MultiSiteS1_MultiSiteB1_C_FV_e1c3a244dc3d4f149ecdf7d748811086_8">'MYP-Multisite'!#REF!</definedName>
    <definedName name="_vena_MultiSiteS1_MultiSiteB1_C_FV_e1c3a244dc3d4f149ecdf7d748811086_9">'MYP-Multisite'!#REF!</definedName>
    <definedName name="_vena_MultiSiteS1_MultiSiteB1_C_FV_e3545e3dcc52420a84dcdae3a23a4597">'MYP-Multisite'!#REF!</definedName>
    <definedName name="_vena_MultiSiteS1_MultiSiteB1_C_FV_e3545e3dcc52420a84dcdae3a23a4597_1">'MYP-Multisite'!#REF!</definedName>
    <definedName name="_vena_MultiSiteS1_MultiSiteB1_C_FV_e3545e3dcc52420a84dcdae3a23a4597_10">'MYP-Multisite'!#REF!</definedName>
    <definedName name="_vena_MultiSiteS1_MultiSiteB1_C_FV_e3545e3dcc52420a84dcdae3a23a4597_11">'MYP-Multisite'!#REF!</definedName>
    <definedName name="_vena_MultiSiteS1_MultiSiteB1_C_FV_e3545e3dcc52420a84dcdae3a23a4597_12">'MYP-Multisite'!#REF!</definedName>
    <definedName name="_vena_MultiSiteS1_MultiSiteB1_C_FV_e3545e3dcc52420a84dcdae3a23a4597_13">'MYP-Multisite'!#REF!</definedName>
    <definedName name="_vena_MultiSiteS1_MultiSiteB1_C_FV_e3545e3dcc52420a84dcdae3a23a4597_14">'MYP-Multisite'!#REF!</definedName>
    <definedName name="_vena_MultiSiteS1_MultiSiteB1_C_FV_e3545e3dcc52420a84dcdae3a23a4597_15">'MYP-Multisite'!#REF!</definedName>
    <definedName name="_vena_MultiSiteS1_MultiSiteB1_C_FV_e3545e3dcc52420a84dcdae3a23a4597_16">'MYP-Multisite'!#REF!</definedName>
    <definedName name="_vena_MultiSiteS1_MultiSiteB1_C_FV_e3545e3dcc52420a84dcdae3a23a4597_17">'MYP-Multisite'!#REF!</definedName>
    <definedName name="_vena_MultiSiteS1_MultiSiteB1_C_FV_e3545e3dcc52420a84dcdae3a23a4597_18">'MYP-Multisite'!#REF!</definedName>
    <definedName name="_vena_MultiSiteS1_MultiSiteB1_C_FV_e3545e3dcc52420a84dcdae3a23a4597_19">'MYP-Multisite'!#REF!</definedName>
    <definedName name="_vena_MultiSiteS1_MultiSiteB1_C_FV_e3545e3dcc52420a84dcdae3a23a4597_20">'MYP-Multisite'!#REF!</definedName>
    <definedName name="_vena_MultiSiteS1_MultiSiteB1_C_FV_e3545e3dcc52420a84dcdae3a23a4597_21">'MYP-Multisite'!#REF!</definedName>
    <definedName name="_vena_MultiSiteS1_MultiSiteB1_C_FV_e3545e3dcc52420a84dcdae3a23a4597_4">'MYP-Multisite'!#REF!</definedName>
    <definedName name="_vena_MultiSiteS1_MultiSiteB1_C_FV_e3545e3dcc52420a84dcdae3a23a4597_5">'MYP-Multisite'!#REF!</definedName>
    <definedName name="_vena_MultiSiteS1_MultiSiteB1_C_FV_e3545e3dcc52420a84dcdae3a23a4597_6">'MYP-Multisite'!#REF!</definedName>
    <definedName name="_vena_MultiSiteS1_MultiSiteB1_C_FV_e3545e3dcc52420a84dcdae3a23a4597_7">'MYP-Multisite'!#REF!</definedName>
    <definedName name="_vena_MultiSiteS1_MultiSiteB1_C_FV_e3545e3dcc52420a84dcdae3a23a4597_8">'MYP-Multisite'!#REF!</definedName>
    <definedName name="_vena_MultiSiteS1_MultiSiteB1_C_FV_e3545e3dcc52420a84dcdae3a23a4597_9">'MYP-Multisite'!#REF!</definedName>
    <definedName name="_vena_MultiSiteS1_MultiSiteB1_R_5_720177941099970669">'MYP-Multisite'!#REF!</definedName>
    <definedName name="_vena_MultiSiteS1_MultiSiteB1_R_5_720177941104164898">'MYP-Multisite'!#REF!</definedName>
    <definedName name="_vena_MultiSiteS1_MultiSiteB1_R_5_720177941104164901">'MYP-Multisite'!#REF!</definedName>
    <definedName name="_vena_MultiSiteS1_MultiSiteB1_R_5_720177941104164983">'MYP-Multisite'!#REF!</definedName>
    <definedName name="_vena_MultiSiteS1_MultiSiteB1_R_5_720177941104164991">'MYP-Multisite'!#REF!</definedName>
    <definedName name="_vena_MultiSiteS1_MultiSiteB1_R_5_720177941104164996">'MYP-Multisite'!#REF!</definedName>
    <definedName name="_vena_MultiSiteS1_MultiSiteB1_R_5_720177941112553481">'MYP-Multisite'!#REF!</definedName>
    <definedName name="_vena_MultiSiteS1_MultiSiteB1_R_5_720177941112553512">'MYP-Multisite'!#REF!</definedName>
    <definedName name="_vena_MultiSiteS1_MultiSiteB1_R_5_720177941116747842">'MYP-Multisite'!#REF!</definedName>
    <definedName name="_vena_MultiSiteS1_MultiSiteB1_R_5_720177941116747917">'MYP-Multisite'!#REF!</definedName>
    <definedName name="_vena_MultiSiteS1_MultiSiteB1_R_5_720177941116747920">'MYP-Multisite'!#REF!</definedName>
    <definedName name="_vena_MultiSiteS1_MultiSiteB1_R_5_720177941120942166">'MYP-Multisite'!#REF!</definedName>
    <definedName name="_vena_MultiSiteS1_MultiSiteB1_R_5_720177941125136495">'MYP-Multisite'!#REF!</definedName>
    <definedName name="_vena_MultiSiteS1_MultiSiteB1_R_5_720177941129330772">'MYP-Multisite'!#REF!</definedName>
    <definedName name="_vena_MultiSiteS1_MultiSiteB1_R_5_720177941129330775">'MYP-Multisite'!#REF!</definedName>
    <definedName name="_vena_MultiSiteS1_MultiSiteB1_R_5_720177941133525048">'MYP-Multisite'!#REF!</definedName>
    <definedName name="_vena_MultiSiteS1_MultiSiteB1_R_5_720177941133525051">'MYP-Multisite'!#REF!</definedName>
    <definedName name="_vena_MultiSiteS1_MultiSiteB1_R_5_720177941137719437">'MYP-Multisite'!#REF!</definedName>
    <definedName name="_vena_MultiSiteS1_MultiSiteB1_R_5_720177941141913614">'MYP-Multisite'!#REF!</definedName>
    <definedName name="_vena_MultiSiteS1_MultiSiteB1_R_5_720177941141913621">'MYP-Multisite'!#REF!</definedName>
    <definedName name="_vena_MultiSiteS1_MultiSiteB1_R_FV_42f34b52efc14701904e2bd69b949ebb">'MYP-Multisite'!#REF!</definedName>
    <definedName name="_vena_MultiSiteS1_MultiSiteB1_R_FV_42f34b52efc14701904e2bd69b949ebb_1">'MYP-Multisite'!#REF!</definedName>
    <definedName name="_vena_MultiSiteS1_MultiSiteB1_R_FV_42f34b52efc14701904e2bd69b949ebb_151">'MYP-Multisite'!#REF!</definedName>
    <definedName name="_vena_MultiSiteS1_MultiSiteB1_R_FV_42f34b52efc14701904e2bd69b949ebb_152">'MYP-Multisite'!#REF!</definedName>
    <definedName name="_vena_MultiSiteS1_MultiSiteB1_R_FV_42f34b52efc14701904e2bd69b949ebb_153">'MYP-Multisite'!#REF!</definedName>
    <definedName name="_vena_MultiSiteS1_MultiSiteB1_R_FV_42f34b52efc14701904e2bd69b949ebb_154">'MYP-Multisite'!#REF!</definedName>
    <definedName name="_vena_MultiSiteS1_MultiSiteB1_R_FV_42f34b52efc14701904e2bd69b949ebb_155">'MYP-Multisite'!#REF!</definedName>
    <definedName name="_vena_MultiSiteS1_MultiSiteB1_R_FV_42f34b52efc14701904e2bd69b949ebb_156">'MYP-Multisite'!#REF!</definedName>
    <definedName name="_vena_MultiSiteS1_MultiSiteB1_R_FV_42f34b52efc14701904e2bd69b949ebb_158">'MYP-Multisite'!#REF!</definedName>
    <definedName name="_vena_MultiSiteS1_MultiSiteB1_R_FV_42f34b52efc14701904e2bd69b949ebb_160">'MYP-Multisite'!#REF!</definedName>
    <definedName name="_vena_MultiSiteS1_MultiSiteB1_R_FV_42f34b52efc14701904e2bd69b949ebb_161">'MYP-Multisite'!#REF!</definedName>
    <definedName name="_vena_MultiSiteS1_MultiSiteB1_R_FV_42f34b52efc14701904e2bd69b949ebb_162">'MYP-Multisite'!#REF!</definedName>
    <definedName name="_vena_MultiSiteS1_MultiSiteB1_R_FV_42f34b52efc14701904e2bd69b949ebb_163">'MYP-Multisite'!#REF!</definedName>
    <definedName name="_vena_MultiSiteS1_MultiSiteB1_R_FV_42f34b52efc14701904e2bd69b949ebb_164">'MYP-Multisite'!#REF!</definedName>
    <definedName name="_vena_MultiSiteS1_MultiSiteB1_R_FV_42f34b52efc14701904e2bd69b949ebb_165">'MYP-Multisite'!#REF!</definedName>
    <definedName name="_vena_MultiSiteS1_MultiSiteB1_R_FV_42f34b52efc14701904e2bd69b949ebb_166">'MYP-Multisite'!#REF!</definedName>
    <definedName name="_vena_MultiSiteS1_MultiSiteB1_R_FV_42f34b52efc14701904e2bd69b949ebb_167">'MYP-Multisite'!#REF!</definedName>
    <definedName name="_vena_MultiSiteS1_MultiSiteB1_R_FV_42f34b52efc14701904e2bd69b949ebb_168">'MYP-Multisite'!#REF!</definedName>
    <definedName name="_vena_MultiSiteS1_MultiSiteB1_R_FV_42f34b52efc14701904e2bd69b949ebb_169">'MYP-Multisite'!#REF!</definedName>
    <definedName name="_vena_MultiSiteS1_MultiSiteB1_R_FV_42f34b52efc14701904e2bd69b949ebb_170">'MYP-Multisite'!#REF!</definedName>
    <definedName name="_vena_MultiSiteS1_MultiSiteB1_R_FV_42f34b52efc14701904e2bd69b949ebb_171">'MYP-Multisite'!#REF!</definedName>
    <definedName name="_vena_MultiSiteS1_MultiSiteB1_R_FV_42f34b52efc14701904e2bd69b949ebb_172">'MYP-Multisite'!#REF!</definedName>
    <definedName name="_vena_MultiSiteS1_MultiSiteB1_R_FV_42f34b52efc14701904e2bd69b949ebb_173">'MYP-Multisite'!#REF!</definedName>
    <definedName name="_vena_MultiSiteS1_MultiSiteB1_R_FV_42f34b52efc14701904e2bd69b949ebb_174">'MYP-Multisite'!#REF!</definedName>
    <definedName name="_vena_MultiSiteS1_MultiSiteB1_R_FV_42f34b52efc14701904e2bd69b949ebb_175">'MYP-Multisite'!#REF!</definedName>
    <definedName name="_vena_MultiSiteS1_MultiSiteB1_R_FV_42f34b52efc14701904e2bd69b949ebb_176">'MYP-Multisite'!#REF!</definedName>
    <definedName name="_vena_MultiSiteS1_MultiSiteB1_R_FV_42f34b52efc14701904e2bd69b949ebb_177">'MYP-Multisite'!#REF!</definedName>
    <definedName name="_vena_MultiSiteS1_MultiSiteB1_R_FV_42f34b52efc14701904e2bd69b949ebb_178">'MYP-Multisite'!#REF!</definedName>
    <definedName name="_vena_MultiSiteS1_MultiSiteB1_R_FV_42f34b52efc14701904e2bd69b949ebb_179">'MYP-Multisite'!#REF!</definedName>
    <definedName name="_vena_MultiSiteS1_MultiSiteB1_R_FV_42f34b52efc14701904e2bd69b949ebb_180">'MYP-Multisite'!#REF!</definedName>
    <definedName name="_vena_MultiSiteS1_MultiSiteB1_R_FV_42f34b52efc14701904e2bd69b949ebb_181">'MYP-Multisite'!#REF!</definedName>
    <definedName name="_vena_MultiSiteS1_MultiSiteB1_R_FV_42f34b52efc14701904e2bd69b949ebb_182">'MYP-Multisite'!#REF!</definedName>
    <definedName name="_vena_MultiSiteS1_MultiSiteB1_R_FV_42f34b52efc14701904e2bd69b949ebb_183">'MYP-Multisite'!#REF!</definedName>
    <definedName name="_vena_MultiSiteS1_MultiSiteB1_R_FV_42f34b52efc14701904e2bd69b949ebb_184">'MYP-Multisite'!#REF!</definedName>
    <definedName name="_vena_MultiSiteS1_MultiSiteB1_R_FV_42f34b52efc14701904e2bd69b949ebb_185">'MYP-Multisite'!#REF!</definedName>
    <definedName name="_vena_MultiSiteS1_MultiSiteB1_R_FV_42f34b52efc14701904e2bd69b949ebb_186">'MYP-Multisite'!#REF!</definedName>
    <definedName name="_vena_MultiSiteS1_MultiSiteB1_R_FV_42f34b52efc14701904e2bd69b949ebb_187">'MYP-Multisite'!#REF!</definedName>
    <definedName name="_vena_MultiSiteS1_MultiSiteB1_R_FV_42f34b52efc14701904e2bd69b949ebb_188">'MYP-Multisite'!#REF!</definedName>
    <definedName name="_vena_MultiSiteS1_MultiSiteB1_R_FV_42f34b52efc14701904e2bd69b949ebb_189">'MYP-Multisite'!#REF!</definedName>
    <definedName name="_vena_MultiSiteS1_MultiSiteB1_R_FV_42f34b52efc14701904e2bd69b949ebb_190">'MYP-Multisite'!#REF!</definedName>
    <definedName name="_vena_MultiSiteS1_MultiSiteB1_R_FV_42f34b52efc14701904e2bd69b949ebb_191">'MYP-Multisite'!#REF!</definedName>
    <definedName name="_vena_MultiSiteS1_MultiSiteB1_R_FV_42f34b52efc14701904e2bd69b949ebb_192">'MYP-Multisite'!#REF!</definedName>
    <definedName name="_vena_MultiSiteS1_MultiSiteB1_R_FV_42f34b52efc14701904e2bd69b949ebb_193">'MYP-Multisite'!#REF!</definedName>
    <definedName name="_vena_MultiSiteS1_MultiSiteB1_R_FV_42f34b52efc14701904e2bd69b949ebb_194">'MYP-Multisite'!#REF!</definedName>
    <definedName name="_vena_MultiSiteS1_MultiSiteB1_R_FV_42f34b52efc14701904e2bd69b949ebb_195">'MYP-Multisite'!#REF!</definedName>
    <definedName name="_vena_MultiSiteS1_MultiSiteB1_R_FV_42f34b52efc14701904e2bd69b949ebb_196">'MYP-Multisite'!#REF!</definedName>
    <definedName name="_vena_MultiSiteS1_MultiSiteB1_R_FV_42f34b52efc14701904e2bd69b949ebb_197">'MYP-Multisite'!#REF!</definedName>
    <definedName name="_vena_MultiSiteS1_MultiSiteB1_R_FV_42f34b52efc14701904e2bd69b949ebb_198">'MYP-Multisite'!#REF!</definedName>
    <definedName name="_vena_MultiSiteS1_MultiSiteB1_R_FV_42f34b52efc14701904e2bd69b949ebb_199">'MYP-Multisite'!#REF!</definedName>
    <definedName name="_vena_MultiSiteS1_MultiSiteB1_R_FV_42f34b52efc14701904e2bd69b949ebb_2">'MYP-Multisite'!#REF!</definedName>
    <definedName name="_vena_MultiSiteS1_MultiSiteB1_R_FV_42f34b52efc14701904e2bd69b949ebb_200">'MYP-Multisite'!#REF!</definedName>
    <definedName name="_vena_MultiSiteS1_MultiSiteB1_R_FV_42f34b52efc14701904e2bd69b949ebb_201">'MYP-Multisite'!#REF!</definedName>
    <definedName name="_vena_MultiSiteS1_MultiSiteB1_R_FV_42f34b52efc14701904e2bd69b949ebb_202">'MYP-Multisite'!#REF!</definedName>
    <definedName name="_vena_MultiSiteS1_MultiSiteB1_R_FV_42f34b52efc14701904e2bd69b949ebb_203">'MYP-Multisite'!#REF!</definedName>
    <definedName name="_vena_MultiSiteS1_MultiSiteB1_R_FV_42f34b52efc14701904e2bd69b949ebb_204">'MYP-Multisite'!#REF!</definedName>
    <definedName name="_vena_MultiSiteS1_MultiSiteB1_R_FV_42f34b52efc14701904e2bd69b949ebb_205">'MYP-Multisite'!#REF!</definedName>
    <definedName name="_vena_MultiSiteS1_MultiSiteB1_R_FV_42f34b52efc14701904e2bd69b949ebb_206">'MYP-Multisite'!#REF!</definedName>
    <definedName name="_vena_MultiSiteS1_MultiSiteB1_R_FV_42f34b52efc14701904e2bd69b949ebb_207">'MYP-Multisite'!#REF!</definedName>
    <definedName name="_vena_MultiSiteS1_MultiSiteB1_R_FV_42f34b52efc14701904e2bd69b949ebb_208">'MYP-Multisite'!#REF!</definedName>
    <definedName name="_vena_MultiSiteS1_MultiSiteB1_R_FV_42f34b52efc14701904e2bd69b949ebb_209">'MYP-Multisite'!#REF!</definedName>
    <definedName name="_vena_MultiSiteS1_MultiSiteB1_R_FV_42f34b52efc14701904e2bd69b949ebb_210">'MYP-Multisite'!#REF!</definedName>
    <definedName name="_vena_MultiSiteS1_MultiSiteB1_R_FV_42f34b52efc14701904e2bd69b949ebb_211">'MYP-Multisite'!#REF!</definedName>
    <definedName name="_vena_MultiSiteS1_MultiSiteB1_R_FV_42f34b52efc14701904e2bd69b949ebb_212">'MYP-Multisite'!#REF!</definedName>
    <definedName name="_vena_MultiSiteS1_MultiSiteB1_R_FV_42f34b52efc14701904e2bd69b949ebb_213">'MYP-Multisite'!#REF!</definedName>
    <definedName name="_vena_MultiSiteS1_MultiSiteB1_R_FV_42f34b52efc14701904e2bd69b949ebb_214">'MYP-Multisite'!#REF!</definedName>
    <definedName name="_vena_MultiSiteS1_MultiSiteB1_R_FV_42f34b52efc14701904e2bd69b949ebb_215">'MYP-Multisite'!#REF!</definedName>
    <definedName name="_vena_MultiSiteS1_MultiSiteB1_R_FV_42f34b52efc14701904e2bd69b949ebb_216">'MYP-Multisite'!#REF!</definedName>
    <definedName name="_vena_MultiSiteS1_MultiSiteB1_R_FV_42f34b52efc14701904e2bd69b949ebb_217">'MYP-Multisite'!#REF!</definedName>
    <definedName name="_vena_MultiSiteS1_MultiSiteB1_R_FV_42f34b52efc14701904e2bd69b949ebb_218">'MYP-Multisite'!#REF!</definedName>
    <definedName name="_vena_MultiSiteS1_MultiSiteB1_R_FV_42f34b52efc14701904e2bd69b949ebb_219">'MYP-Multisite'!#REF!</definedName>
    <definedName name="_vena_MultiSiteS1_MultiSiteB1_R_FV_42f34b52efc14701904e2bd69b949ebb_220">'MYP-Multisite'!#REF!</definedName>
    <definedName name="_vena_MultiSiteS1_MultiSiteB1_R_FV_42f34b52efc14701904e2bd69b949ebb_221">'MYP-Multisite'!#REF!</definedName>
    <definedName name="_vena_MultiSiteS1_MultiSiteB1_R_FV_42f34b52efc14701904e2bd69b949ebb_222">'MYP-Multisite'!#REF!</definedName>
    <definedName name="_vena_MultiSiteS1_MultiSiteB1_R_FV_42f34b52efc14701904e2bd69b949ebb_223">'MYP-Multisite'!#REF!</definedName>
    <definedName name="_vena_MultiSiteS1_MultiSiteB1_R_FV_42f34b52efc14701904e2bd69b949ebb_224">'MYP-Multisite'!#REF!</definedName>
    <definedName name="_vena_MultiSiteS1_MultiSiteB1_R_FV_42f34b52efc14701904e2bd69b949ebb_225">'MYP-Multisite'!#REF!</definedName>
    <definedName name="_vena_MultiSiteS1_MultiSiteB1_R_FV_42f34b52efc14701904e2bd69b949ebb_226">'MYP-Multisite'!#REF!</definedName>
    <definedName name="_vena_MultiSiteS1_MultiSiteB1_R_FV_42f34b52efc14701904e2bd69b949ebb_227">'MYP-Multisite'!#REF!</definedName>
    <definedName name="_vena_MultiSiteS1_MultiSiteB1_R_FV_42f34b52efc14701904e2bd69b949ebb_228">'MYP-Multisite'!#REF!</definedName>
    <definedName name="_vena_MultiSiteS1_MultiSiteB1_R_FV_42f34b52efc14701904e2bd69b949ebb_229">'MYP-Multisite'!#REF!</definedName>
    <definedName name="_vena_MultiSiteS1_MultiSiteB1_R_FV_42f34b52efc14701904e2bd69b949ebb_230">'MYP-Multisite'!#REF!</definedName>
    <definedName name="_vena_MultiSiteS1_MultiSiteB1_R_FV_42f34b52efc14701904e2bd69b949ebb_231">'MYP-Multisite'!#REF!</definedName>
    <definedName name="_vena_MultiSiteS1_MultiSiteB1_R_FV_42f34b52efc14701904e2bd69b949ebb_232">'MYP-Multisite'!#REF!</definedName>
    <definedName name="_vena_MultiSiteS1_MultiSiteB1_R_FV_42f34b52efc14701904e2bd69b949ebb_233">'MYP-Multisite'!#REF!</definedName>
    <definedName name="_vena_MultiSiteS1_MultiSiteB1_R_FV_42f34b52efc14701904e2bd69b949ebb_234">'MYP-Multisite'!#REF!</definedName>
    <definedName name="_vena_MultiSiteS1_MultiSiteB1_R_FV_42f34b52efc14701904e2bd69b949ebb_235">'MYP-Multisite'!#REF!</definedName>
    <definedName name="_vena_MultiSiteS1_MultiSiteB1_R_FV_42f34b52efc14701904e2bd69b949ebb_236">'MYP-Multisite'!#REF!</definedName>
    <definedName name="_vena_MultiSiteS1_MultiSiteB1_R_FV_42f34b52efc14701904e2bd69b949ebb_237">'MYP-Multisite'!#REF!</definedName>
    <definedName name="_vena_MultiSiteS1_MultiSiteB1_R_FV_42f34b52efc14701904e2bd69b949ebb_238">'MYP-Multisite'!#REF!</definedName>
    <definedName name="_vena_MultiSiteS1_MultiSiteB1_R_FV_42f34b52efc14701904e2bd69b949ebb_239">'MYP-Multisite'!#REF!</definedName>
    <definedName name="_vena_MultiSiteS1_MultiSiteB1_R_FV_42f34b52efc14701904e2bd69b949ebb_240">'MYP-Multisite'!#REF!</definedName>
    <definedName name="_vena_MultiSiteS1_MultiSiteB1_R_FV_42f34b52efc14701904e2bd69b949ebb_241">'MYP-Multisite'!#REF!</definedName>
    <definedName name="_vena_MultiSiteS1_MultiSiteB1_R_FV_42f34b52efc14701904e2bd69b949ebb_242">'MYP-Multisite'!#REF!</definedName>
    <definedName name="_vena_MultiSiteS1_MultiSiteB1_R_FV_42f34b52efc14701904e2bd69b949ebb_243">'MYP-Multisite'!#REF!</definedName>
    <definedName name="_vena_MultiSiteS1_MultiSiteB1_R_FV_42f34b52efc14701904e2bd69b949ebb_244">'MYP-Multisite'!#REF!</definedName>
    <definedName name="_vena_MultiSiteS1_MultiSiteB1_R_FV_42f34b52efc14701904e2bd69b949ebb_245">'MYP-Multisite'!#REF!</definedName>
    <definedName name="_vena_MultiSiteS1_MultiSiteB1_R_FV_42f34b52efc14701904e2bd69b949ebb_246">'MYP-Multisite'!#REF!</definedName>
    <definedName name="_vena_MultiSiteS1_MultiSiteB1_R_FV_42f34b52efc14701904e2bd69b949ebb_247">'MYP-Multisite'!#REF!</definedName>
    <definedName name="_vena_MultiSiteS1_MultiSiteB1_R_FV_42f34b52efc14701904e2bd69b949ebb_248">'MYP-Multisite'!#REF!</definedName>
    <definedName name="_vena_MultiSiteS1_MultiSiteB1_R_FV_42f34b52efc14701904e2bd69b949ebb_249">'MYP-Multisite'!#REF!</definedName>
    <definedName name="_vena_MultiSiteS1_MultiSiteB1_R_FV_42f34b52efc14701904e2bd69b949ebb_250">'MYP-Multisite'!#REF!</definedName>
    <definedName name="_vena_MultiSiteS1_MultiSiteB1_R_FV_42f34b52efc14701904e2bd69b949ebb_251">'MYP-Multisite'!#REF!</definedName>
    <definedName name="_vena_MultiSiteS1_MultiSiteB1_R_FV_42f34b52efc14701904e2bd69b949ebb_252">'MYP-Multisite'!#REF!</definedName>
    <definedName name="_vena_MultiSiteS1_MultiSiteB1_R_FV_42f34b52efc14701904e2bd69b949ebb_253">'MYP-Multisite'!#REF!</definedName>
    <definedName name="_vena_MultiSiteS1_MultiSiteB1_R_FV_42f34b52efc14701904e2bd69b949ebb_254">'MYP-Multisite'!#REF!</definedName>
    <definedName name="_vena_MultiSiteS1_MultiSiteB1_R_FV_42f34b52efc14701904e2bd69b949ebb_255">'MYP-Multisite'!#REF!</definedName>
    <definedName name="_vena_MultiSiteS1_MultiSiteB1_R_FV_42f34b52efc14701904e2bd69b949ebb_256">'MYP-Multisite'!#REF!</definedName>
    <definedName name="_vena_MultiSiteS1_MultiSiteB1_R_FV_42f34b52efc14701904e2bd69b949ebb_257">'MYP-Multisite'!#REF!</definedName>
    <definedName name="_vena_MultiSiteS1_MultiSiteB1_R_FV_42f34b52efc14701904e2bd69b949ebb_258">'MYP-Multisite'!#REF!</definedName>
    <definedName name="_vena_MultiSiteS1_MultiSiteB1_R_FV_42f34b52efc14701904e2bd69b949ebb_259">'MYP-Multisite'!#REF!</definedName>
    <definedName name="_vena_MultiSiteS1_MultiSiteB1_R_FV_42f34b52efc14701904e2bd69b949ebb_260">'MYP-Multisite'!#REF!</definedName>
    <definedName name="_vena_MultiSiteS1_MultiSiteB1_R_FV_42f34b52efc14701904e2bd69b949ebb_261">'MYP-Multisite'!#REF!</definedName>
    <definedName name="_vena_MultiSiteS1_MultiSiteB1_R_FV_42f34b52efc14701904e2bd69b949ebb_262">'MYP-Multisite'!#REF!</definedName>
    <definedName name="_vena_MultiSiteS1_MultiSiteB1_R_FV_42f34b52efc14701904e2bd69b949ebb_263">'MYP-Multisite'!#REF!</definedName>
    <definedName name="_vena_MultiSiteS1_MultiSiteB1_R_FV_42f34b52efc14701904e2bd69b949ebb_264">'MYP-Multisite'!#REF!</definedName>
    <definedName name="_vena_MultiSiteS1_MultiSiteB1_R_FV_42f34b52efc14701904e2bd69b949ebb_266">'MYP-Multisite'!#REF!</definedName>
    <definedName name="_vena_MultiSiteS1_MultiSiteB1_R_FV_42f34b52efc14701904e2bd69b949ebb_267">'MYP-Multisite'!#REF!</definedName>
    <definedName name="_vena_MultiSiteS1_MultiSiteB1_R_FV_42f34b52efc14701904e2bd69b949ebb_268">'MYP-Multisite'!#REF!</definedName>
    <definedName name="_vena_MultiSiteS1_MultiSiteB1_R_FV_42f34b52efc14701904e2bd69b949ebb_270">'MYP-Multisite'!#REF!</definedName>
    <definedName name="_vena_MultiSiteS1_MultiSiteB1_R_FV_42f34b52efc14701904e2bd69b949ebb_272">'MYP-Multisite'!#REF!</definedName>
    <definedName name="_vena_MultiSiteS1_MultiSiteB1_R_FV_42f34b52efc14701904e2bd69b949ebb_273">'MYP-Multisite'!#REF!</definedName>
    <definedName name="_vena_MultiSiteS1_MultiSiteB1_R_FV_42f34b52efc14701904e2bd69b949ebb_274">'MYP-Multisite'!#REF!</definedName>
    <definedName name="_vena_MultiSiteS1_MultiSiteB1_R_FV_42f34b52efc14701904e2bd69b949ebb_275">'MYP-Multisite'!#REF!</definedName>
    <definedName name="_vena_MultiSiteS1_MultiSiteB1_R_FV_42f34b52efc14701904e2bd69b949ebb_276">'MYP-Multisite'!#REF!</definedName>
    <definedName name="_vena_MultiSiteS1_MultiSiteB1_R_FV_42f34b52efc14701904e2bd69b949ebb_277">'MYP-Multisite'!#REF!</definedName>
    <definedName name="_vena_MultiSiteS1_MultiSiteB1_R_FV_42f34b52efc14701904e2bd69b949ebb_278">'MYP-Multisite'!#REF!</definedName>
    <definedName name="_vena_MultiSiteS1_MultiSiteB1_R_FV_42f34b52efc14701904e2bd69b949ebb_279">'MYP-Multisite'!#REF!</definedName>
    <definedName name="_vena_MultiSiteS1_MultiSiteB1_R_FV_42f34b52efc14701904e2bd69b949ebb_280">'MYP-Multisite'!#REF!</definedName>
    <definedName name="_vena_MultiSiteS1_MultiSiteB1_R_FV_42f34b52efc14701904e2bd69b949ebb_281">'MYP-Multisite'!#REF!</definedName>
    <definedName name="_vena_MultiSiteS1_MultiSiteB1_R_FV_42f34b52efc14701904e2bd69b949ebb_282">'MYP-Multisite'!#REF!</definedName>
    <definedName name="_vena_MultiSiteS1_MultiSiteB1_R_FV_42f34b52efc14701904e2bd69b949ebb_283">'MYP-Multisite'!#REF!</definedName>
    <definedName name="_vena_MultiSiteS1_MultiSiteB1_R_FV_42f34b52efc14701904e2bd69b949ebb_284">'MYP-Multisite'!#REF!</definedName>
    <definedName name="_vena_MultiSiteS1_MultiSiteB1_R_FV_42f34b52efc14701904e2bd69b949ebb_285">'MYP-Multisite'!#REF!</definedName>
    <definedName name="_vena_MultiSiteS1_MultiSiteB1_R_FV_42f34b52efc14701904e2bd69b949ebb_286">'MYP-Multisite'!#REF!</definedName>
    <definedName name="_vena_MultiSiteS1_MultiSiteB1_R_FV_42f34b52efc14701904e2bd69b949ebb_287">'MYP-Multisite'!#REF!</definedName>
    <definedName name="_vena_MultiSiteS1_MultiSiteB1_R_FV_42f34b52efc14701904e2bd69b949ebb_288">'MYP-Multisite'!#REF!</definedName>
    <definedName name="_vena_MultiSiteS1_MultiSiteB1_R_FV_42f34b52efc14701904e2bd69b949ebb_289">'MYP-Multisite'!#REF!</definedName>
    <definedName name="_vena_MultiSiteS1_MultiSiteB1_R_FV_42f34b52efc14701904e2bd69b949ebb_290">'MYP-Multisite'!#REF!</definedName>
    <definedName name="_vena_MultiSiteS1_MultiSiteB1_R_FV_42f34b52efc14701904e2bd69b949ebb_291">'MYP-Multisite'!#REF!</definedName>
    <definedName name="_vena_MultiSiteS1_MultiSiteB1_R_FV_42f34b52efc14701904e2bd69b949ebb_292">'MYP-Multisite'!#REF!</definedName>
    <definedName name="_vena_MultiSiteS1_MultiSiteB1_R_FV_42f34b52efc14701904e2bd69b949ebb_293">'MYP-Multisite'!#REF!</definedName>
    <definedName name="_vena_MultiSiteS1_MultiSiteB1_R_FV_42f34b52efc14701904e2bd69b949ebb_294">'MYP-Multisite'!#REF!</definedName>
    <definedName name="_vena_MultiSiteS1_MultiSiteB1_R_FV_42f34b52efc14701904e2bd69b949ebb_295">'MYP-Multisite'!#REF!</definedName>
    <definedName name="_vena_MultiSiteS1_MultiSiteB1_R_FV_42f34b52efc14701904e2bd69b949ebb_296">'MYP-Multisite'!#REF!</definedName>
    <definedName name="_vena_MultiSiteS1_MultiSiteB1_R_FV_42f34b52efc14701904e2bd69b949ebb_297">'MYP-Multisite'!#REF!</definedName>
    <definedName name="_vena_MultiSiteS1_MultiSiteB1_R_FV_42f34b52efc14701904e2bd69b949ebb_298">'MYP-Multisite'!#REF!</definedName>
    <definedName name="_vena_MultiSiteS1_MultiSiteB1_R_FV_42f34b52efc14701904e2bd69b949ebb_299">'MYP-Multisite'!#REF!</definedName>
    <definedName name="_vena_MultiSiteS1_MultiSiteB1_R_FV_42f34b52efc14701904e2bd69b949ebb_3">'MYP-Multisite'!#REF!</definedName>
    <definedName name="_vena_MultiSiteS1_MultiSiteB1_R_FV_42f34b52efc14701904e2bd69b949ebb_300">'MYP-Multisite'!#REF!</definedName>
    <definedName name="_vena_MultiSiteS1_MultiSiteB1_R_FV_42f34b52efc14701904e2bd69b949ebb_301">'MYP-Multisite'!#REF!</definedName>
    <definedName name="_vena_MultiSiteS1_MultiSiteB1_R_FV_42f34b52efc14701904e2bd69b949ebb_302">'MYP-Multisite'!#REF!</definedName>
    <definedName name="_vena_MultiSiteS1_MultiSiteB1_R_FV_42f34b52efc14701904e2bd69b949ebb_303">'MYP-Multisite'!#REF!</definedName>
    <definedName name="_vena_MultiSiteS1_MultiSiteB1_R_FV_42f34b52efc14701904e2bd69b949ebb_304">'MYP-Multisite'!#REF!</definedName>
    <definedName name="_vena_MultiSiteS1_MultiSiteB1_R_FV_42f34b52efc14701904e2bd69b949ebb_305">'MYP-Multisite'!#REF!</definedName>
    <definedName name="_vena_MultiSiteS1_MultiSiteB1_R_FV_42f34b52efc14701904e2bd69b949ebb_306">'MYP-Multisite'!#REF!</definedName>
    <definedName name="_vena_MultiSiteS1_MultiSiteB1_R_FV_42f34b52efc14701904e2bd69b949ebb_307">'MYP-Multisite'!#REF!</definedName>
    <definedName name="_vena_MultiSiteS1_MultiSiteB1_R_FV_42f34b52efc14701904e2bd69b949ebb_308">'MYP-Multisite'!#REF!</definedName>
    <definedName name="_vena_MultiSiteS1_MultiSiteB1_R_FV_42f34b52efc14701904e2bd69b949ebb_309">'MYP-Multisite'!#REF!</definedName>
    <definedName name="_vena_MultiSiteS1_MultiSiteB1_R_FV_42f34b52efc14701904e2bd69b949ebb_310">'MYP-Multisite'!#REF!</definedName>
    <definedName name="_vena_MultiSiteS1_MultiSiteB1_R_FV_42f34b52efc14701904e2bd69b949ebb_311">'MYP-Multisite'!#REF!</definedName>
    <definedName name="_vena_MultiSiteS1_MultiSiteB1_R_FV_42f34b52efc14701904e2bd69b949ebb_312">'MYP-Multisite'!#REF!</definedName>
    <definedName name="_vena_MultiSiteS1_MultiSiteB1_R_FV_42f34b52efc14701904e2bd69b949ebb_313">'MYP-Multisite'!#REF!</definedName>
    <definedName name="_vena_MultiSiteS1_MultiSiteB1_R_FV_42f34b52efc14701904e2bd69b949ebb_314">'MYP-Multisite'!#REF!</definedName>
    <definedName name="_vena_MultiSiteS1_MultiSiteB1_R_FV_42f34b52efc14701904e2bd69b949ebb_315">'MYP-Multisite'!#REF!</definedName>
    <definedName name="_vena_MultiSiteS1_MultiSiteB1_R_FV_42f34b52efc14701904e2bd69b949ebb_316">'MYP-Multisite'!#REF!</definedName>
    <definedName name="_vena_MultiSiteS1_MultiSiteB1_R_FV_42f34b52efc14701904e2bd69b949ebb_317">'MYP-Multisite'!#REF!</definedName>
    <definedName name="_vena_MultiSiteS1_MultiSiteB1_R_FV_42f34b52efc14701904e2bd69b949ebb_318">'MYP-Multisite'!#REF!</definedName>
    <definedName name="_vena_MultiSiteS1_MultiSiteB1_R_FV_42f34b52efc14701904e2bd69b949ebb_319">'MYP-Multisite'!#REF!</definedName>
    <definedName name="_vena_MultiSiteS1_MultiSiteB1_R_FV_42f34b52efc14701904e2bd69b949ebb_320">'MYP-Multisite'!#REF!</definedName>
    <definedName name="_vena_MultiSiteS1_MultiSiteB1_R_FV_42f34b52efc14701904e2bd69b949ebb_321">'MYP-Multisite'!#REF!</definedName>
    <definedName name="_vena_MultiSiteS1_MultiSiteB1_R_FV_42f34b52efc14701904e2bd69b949ebb_322">'MYP-Multisite'!#REF!</definedName>
    <definedName name="_vena_MultiSiteS1_MultiSiteB1_R_FV_42f34b52efc14701904e2bd69b949ebb_323">'MYP-Multisite'!#REF!</definedName>
    <definedName name="_vena_MultiSiteS1_MultiSiteB1_R_FV_42f34b52efc14701904e2bd69b949ebb_324">'MYP-Multisite'!#REF!</definedName>
    <definedName name="_vena_MultiSiteS1_MultiSiteB1_R_FV_42f34b52efc14701904e2bd69b949ebb_325">'MYP-Multisite'!#REF!</definedName>
    <definedName name="_vena_MultiSiteS1_MultiSiteB1_R_FV_42f34b52efc14701904e2bd69b949ebb_326">'MYP-Multisite'!#REF!</definedName>
    <definedName name="_vena_MultiSiteS1_MultiSiteB1_R_FV_42f34b52efc14701904e2bd69b949ebb_327">'MYP-Multisite'!#REF!</definedName>
    <definedName name="_vena_MultiSiteS1_MultiSiteB1_R_FV_42f34b52efc14701904e2bd69b949ebb_328">'MYP-Multisite'!#REF!</definedName>
    <definedName name="_vena_MultiSiteS1_MultiSiteB1_R_FV_42f34b52efc14701904e2bd69b949ebb_329">'MYP-Multisite'!#REF!</definedName>
    <definedName name="_vena_MultiSiteS1_MultiSiteB1_R_FV_42f34b52efc14701904e2bd69b949ebb_330">'MYP-Multisite'!#REF!</definedName>
    <definedName name="_vena_MultiSiteS1_MultiSiteB1_R_FV_42f34b52efc14701904e2bd69b949ebb_331">'MYP-Multisite'!#REF!</definedName>
    <definedName name="_vena_MultiSiteS1_MultiSiteB1_R_FV_42f34b52efc14701904e2bd69b949ebb_332">'MYP-Multisite'!#REF!</definedName>
    <definedName name="_vena_MultiSiteS1_MultiSiteB1_R_FV_42f34b52efc14701904e2bd69b949ebb_333">'MYP-Multisite'!#REF!</definedName>
    <definedName name="_vena_MultiSiteS1_MultiSiteB1_R_FV_42f34b52efc14701904e2bd69b949ebb_334">'MYP-Multisite'!#REF!</definedName>
    <definedName name="_vena_MultiSiteS1_MultiSiteB1_R_FV_42f34b52efc14701904e2bd69b949ebb_335">'MYP-Multisite'!#REF!</definedName>
    <definedName name="_vena_MultiSiteS1_MultiSiteB1_R_FV_42f34b52efc14701904e2bd69b949ebb_336">'MYP-Multisite'!#REF!</definedName>
    <definedName name="_vena_MultiSiteS1_MultiSiteB1_R_FV_42f34b52efc14701904e2bd69b949ebb_337">'MYP-Multisite'!#REF!</definedName>
    <definedName name="_vena_MultiSiteS1_MultiSiteB1_R_FV_42f34b52efc14701904e2bd69b949ebb_338">'MYP-Multisite'!#REF!</definedName>
    <definedName name="_vena_MultiSiteS1_MultiSiteB1_R_FV_42f34b52efc14701904e2bd69b949ebb_339">'MYP-Multisite'!#REF!</definedName>
    <definedName name="_vena_MultiSiteS1_MultiSiteB1_R_FV_42f34b52efc14701904e2bd69b949ebb_340">'MYP-Multisite'!#REF!</definedName>
    <definedName name="_vena_MultiSiteS1_MultiSiteB1_R_FV_42f34b52efc14701904e2bd69b949ebb_341">'MYP-Multisite'!#REF!</definedName>
    <definedName name="_vena_MultiSiteS1_MultiSiteB1_R_FV_42f34b52efc14701904e2bd69b949ebb_342">'MYP-Multisite'!#REF!</definedName>
    <definedName name="_vena_MultiSiteS1_MultiSiteB1_R_FV_42f34b52efc14701904e2bd69b949ebb_344">'MYP-Multisite'!#REF!</definedName>
    <definedName name="_vena_MultiSiteS1_MultiSiteB1_R_FV_42f34b52efc14701904e2bd69b949ebb_345">'MYP-Multisite'!#REF!</definedName>
    <definedName name="_vena_MultiSiteS1_MultiSiteB1_R_FV_42f34b52efc14701904e2bd69b949ebb_346">'MYP-Multisite'!#REF!</definedName>
    <definedName name="_vena_MultiSiteS1_MultiSiteB1_R_FV_42f34b52efc14701904e2bd69b949ebb_349">'MYP-Multisite'!#REF!</definedName>
    <definedName name="_vena_MultiSiteS1_MultiSiteB1_R_FV_42f34b52efc14701904e2bd69b949ebb_350">'MYP-Multisite'!#REF!</definedName>
    <definedName name="_vena_MultiSiteS1_MultiSiteB1_R_FV_42f34b52efc14701904e2bd69b949ebb_351">'MYP-Multisite'!#REF!</definedName>
    <definedName name="_vena_MultiSiteS1_MultiSiteB1_R_FV_42f34b52efc14701904e2bd69b949ebb_352">'MYP-Multisite'!#REF!</definedName>
    <definedName name="_vena_MultiSiteS1_MultiSiteB1_R_FV_42f34b52efc14701904e2bd69b949ebb_353">'MYP-Multisite'!#REF!</definedName>
    <definedName name="_vena_MultiSiteS1_MultiSiteB1_R_FV_42f34b52efc14701904e2bd69b949ebb_354">'MYP-Multisite'!#REF!</definedName>
    <definedName name="_vena_MultiSiteS1_MultiSiteB1_R_FV_42f34b52efc14701904e2bd69b949ebb_355">'MYP-Multisite'!#REF!</definedName>
    <definedName name="_vena_MultiSiteS1_MultiSiteB1_R_FV_42f34b52efc14701904e2bd69b949ebb_356">'MYP-Multisite'!#REF!</definedName>
    <definedName name="_vena_MultiSiteS1_MultiSiteB1_R_FV_42f34b52efc14701904e2bd69b949ebb_357">'MYP-Multisite'!#REF!</definedName>
    <definedName name="_vena_MultiSiteS1_MultiSiteB1_R_FV_42f34b52efc14701904e2bd69b949ebb_358">'MYP-Multisite'!#REF!</definedName>
    <definedName name="_vena_MultiSiteS1_MultiSiteB1_R_FV_42f34b52efc14701904e2bd69b949ebb_359">'MYP-Multisite'!#REF!</definedName>
    <definedName name="_vena_MultiSiteS1_MultiSiteB1_R_FV_42f34b52efc14701904e2bd69b949ebb_360">'MYP-Multisite'!#REF!</definedName>
    <definedName name="_vena_MultiSiteS1_MultiSiteB1_R_FV_42f34b52efc14701904e2bd69b949ebb_361">'MYP-Multisite'!#REF!</definedName>
    <definedName name="_vena_MultiSiteS1_MultiSiteB1_R_FV_42f34b52efc14701904e2bd69b949ebb_362">'MYP-Multisite'!#REF!</definedName>
    <definedName name="_vena_MultiSiteS1_MultiSiteB1_R_FV_42f34b52efc14701904e2bd69b949ebb_363">'MYP-Multisite'!#REF!</definedName>
    <definedName name="_vena_MultiSiteS1_MultiSiteB1_R_FV_42f34b52efc14701904e2bd69b949ebb_364">'MYP-Multisite'!#REF!</definedName>
    <definedName name="_vena_MultiSiteS1_MultiSiteB1_R_FV_42f34b52efc14701904e2bd69b949ebb_365">'MYP-Multisite'!#REF!</definedName>
    <definedName name="_vena_MultiSiteS1_MultiSiteB1_R_FV_42f34b52efc14701904e2bd69b949ebb_366">'MYP-Multisite'!#REF!</definedName>
    <definedName name="_vena_MultiSiteS1_MultiSiteB1_R_FV_42f34b52efc14701904e2bd69b949ebb_367">'MYP-Multisite'!#REF!</definedName>
    <definedName name="_vena_MultiSiteS1_MultiSiteB1_R_FV_42f34b52efc14701904e2bd69b949ebb_368">'MYP-Multisite'!#REF!</definedName>
    <definedName name="_vena_MultiSiteS1_MultiSiteB1_R_FV_42f34b52efc14701904e2bd69b949ebb_369">'MYP-Multisite'!#REF!</definedName>
    <definedName name="_vena_MultiSiteS1_MultiSiteB1_R_FV_42f34b52efc14701904e2bd69b949ebb_370">'MYP-Multisite'!#REF!</definedName>
    <definedName name="_vena_MultiSiteS1_MultiSiteB1_R_FV_42f34b52efc14701904e2bd69b949ebb_371">'MYP-Multisite'!#REF!</definedName>
    <definedName name="_vena_MultiSiteS1_MultiSiteB1_R_FV_42f34b52efc14701904e2bd69b949ebb_372">'MYP-Multisite'!#REF!</definedName>
    <definedName name="_vena_MultiSiteS1_MultiSiteB1_R_FV_42f34b52efc14701904e2bd69b949ebb_373">'MYP-Multisite'!#REF!</definedName>
    <definedName name="_vena_MultiSiteS1_MultiSiteB1_R_FV_42f34b52efc14701904e2bd69b949ebb_374">'MYP-Multisite'!#REF!</definedName>
    <definedName name="_vena_MultiSiteS1_MultiSiteB1_R_FV_42f34b52efc14701904e2bd69b949ebb_375">'MYP-Multisite'!#REF!</definedName>
    <definedName name="_vena_MultiSiteS1_MultiSiteB1_R_FV_42f34b52efc14701904e2bd69b949ebb_376">'MYP-Multisite'!#REF!</definedName>
    <definedName name="_vena_MultiSiteS1_MultiSiteB1_R_FV_42f34b52efc14701904e2bd69b949ebb_377">'MYP-Multisite'!#REF!</definedName>
    <definedName name="_vena_MultiSiteS1_MultiSiteB1_R_FV_42f34b52efc14701904e2bd69b949ebb_378">'MYP-Multisite'!#REF!</definedName>
    <definedName name="_vena_MultiSiteS1_MultiSiteB1_R_FV_42f34b52efc14701904e2bd69b949ebb_379">'MYP-Multisite'!#REF!</definedName>
    <definedName name="_vena_MultiSiteS1_MultiSiteB1_R_FV_42f34b52efc14701904e2bd69b949ebb_380">'MYP-Multisite'!#REF!</definedName>
    <definedName name="_vena_MultiSiteS1_MultiSiteB1_R_FV_42f34b52efc14701904e2bd69b949ebb_381">'MYP-Multisite'!#REF!</definedName>
    <definedName name="_vena_MultiSiteS1_MultiSiteB1_R_FV_42f34b52efc14701904e2bd69b949ebb_382">'MYP-Multisite'!#REF!</definedName>
    <definedName name="_vena_MultiSiteS1_MultiSiteB1_R_FV_42f34b52efc14701904e2bd69b949ebb_383">'MYP-Multisite'!#REF!</definedName>
    <definedName name="_vena_MultiSiteS1_MultiSiteB1_R_FV_42f34b52efc14701904e2bd69b949ebb_384">'MYP-Multisite'!#REF!</definedName>
    <definedName name="_vena_MultiSiteS1_MultiSiteB1_R_FV_42f34b52efc14701904e2bd69b949ebb_385">'MYP-Multisite'!#REF!</definedName>
    <definedName name="_vena_MultiSiteS1_MultiSiteB1_R_FV_42f34b52efc14701904e2bd69b949ebb_386">'MYP-Multisite'!#REF!</definedName>
    <definedName name="_vena_MultiSiteS1_MultiSiteB1_R_FV_42f34b52efc14701904e2bd69b949ebb_387">'MYP-Multisite'!#REF!</definedName>
    <definedName name="_vena_MultiSiteS1_MultiSiteB1_R_FV_42f34b52efc14701904e2bd69b949ebb_388">'MYP-Multisite'!#REF!</definedName>
    <definedName name="_vena_MultiSiteS1_MultiSiteB1_R_FV_42f34b52efc14701904e2bd69b949ebb_389">'MYP-Multisite'!#REF!</definedName>
    <definedName name="_vena_MultiSiteS1_MultiSiteB1_R_FV_42f34b52efc14701904e2bd69b949ebb_390">'MYP-Multisite'!#REF!</definedName>
    <definedName name="_vena_MultiSiteS1_MultiSiteB1_R_FV_42f34b52efc14701904e2bd69b949ebb_391">'MYP-Multisite'!#REF!</definedName>
    <definedName name="_vena_MultiSiteS1_MultiSiteB1_R_FV_42f34b52efc14701904e2bd69b949ebb_392">'MYP-Multisite'!#REF!</definedName>
    <definedName name="_vena_MultiSiteS1_MultiSiteB2_C_4_720177941095776277">'MYP-Multisite'!#REF!</definedName>
    <definedName name="_vena_MultiSiteS1_MultiSiteB2_C_8_720177941309685782">'MYP-Multisite'!#REF!</definedName>
    <definedName name="_vena_MultiSiteS1_MultiSiteB2_C_FV_56493ffece784c5db4cd0fd3b40a250d">'MYP-Multisite'!#REF!</definedName>
    <definedName name="_vena_MultiSiteS1_MultiSiteB2_C_FV_e3545e3dcc52420a84dcdae3a23a4597">'MYP-Multisite'!#REF!</definedName>
    <definedName name="_vena_MultiSiteS1_MultiSiteB2_R_5_721231448376606720">'MYP-Multisite'!#REF!</definedName>
    <definedName name="_vena_MultiSiteS1_MultiSiteB2_R_5_721231448380801024">'MYP-Multisite'!#REF!</definedName>
    <definedName name="_vena_MultiSiteS1_MultiSiteB2_R_5_721231448384995329">'MYP-Multisite'!#REF!</definedName>
    <definedName name="_vena_MultiSiteS1_MultiSiteB2_R_5_721231448384995331">'MYP-Multisite'!#REF!</definedName>
    <definedName name="_vena_MultiSiteS1_MultiSiteB2_R_5_721231448384995333">'MYP-Multisite'!#REF!</definedName>
    <definedName name="_vena_MultiSiteS1_MultiSiteB2_R_5_721231448389189633">'MYP-Multisite'!#REF!</definedName>
    <definedName name="_vena_MultiSiteS1_MultiSiteB2_R_5_721231448389189635">'MYP-Multisite'!#REF!</definedName>
    <definedName name="_vena_MultiSiteS1_MultiSiteB2_R_5_721231448393383937">'MYP-Multisite'!#REF!</definedName>
    <definedName name="_vena_MultiSiteS1_MultiSiteB2_R_5_721231448393383939">'MYP-Multisite'!#REF!</definedName>
    <definedName name="_vena_MultiSiteS1_MultiSiteB2_R_5_721231448393383941">'MYP-Multisite'!#REF!</definedName>
    <definedName name="_vena_MultiSiteS1_MultiSiteB2_R_5_721231448397578241">'MYP-Multisite'!#REF!</definedName>
    <definedName name="_vena_MultiSiteS1_MultiSiteB2_R_5_721231448397578243">'MYP-Multisite'!#REF!</definedName>
    <definedName name="_vena_MultiSiteS1_MultiSiteB2_R_5_721231448401772545">'MYP-Multisite'!#REF!</definedName>
    <definedName name="_vena_MultiSiteS1_MultiSiteB2_R_5_721231448401772547">'MYP-Multisite'!#REF!</definedName>
    <definedName name="_vena_MultiSiteS1_MultiSiteB2_R_5_721231448401772549">'MYP-Multisite'!#REF!</definedName>
    <definedName name="_vena_MultiSiteS1_MultiSiteB2_R_5_721231448405966849">'MYP-Multisite'!#REF!</definedName>
    <definedName name="_vena_MultiSiteS1_MultiSiteB2_R_5_721231448405966851">'MYP-Multisite'!#REF!</definedName>
    <definedName name="_vena_MultiSiteS1_MultiSiteB2_R_5_721231448410161153">'MYP-Multisite'!#REF!</definedName>
    <definedName name="_vena_MultiSiteS1_MultiSiteB2_R_5_721231448410161155">'MYP-Multisite'!#REF!</definedName>
    <definedName name="_vena_MultiSiteS1_MultiSiteB2_R_5_721231448410161157">'MYP-Multisite'!#REF!</definedName>
    <definedName name="_vena_MultiSiteS1_MultiSiteB2_R_5_721231448414355457">'MYP-Multisite'!#REF!</definedName>
    <definedName name="_vena_MultiSiteS1_MultiSiteB2_R_5_721231448414355459">'MYP-Multisite'!#REF!</definedName>
    <definedName name="_vena_MultiSiteS1_MultiSiteB2_R_5_721231448414355461">'MYP-Multisite'!#REF!</definedName>
    <definedName name="_vena_MultiSiteS1_MultiSiteB2_R_5_721231448418549761">'MYP-Multisite'!#REF!</definedName>
    <definedName name="_vena_MultiSiteS1_MultiSiteB2_R_5_721231448418549763">'MYP-Multisite'!#REF!</definedName>
    <definedName name="_vena_MultiSiteS1_MultiSiteB2_R_5_721231448422744065">'MYP-Multisite'!#REF!</definedName>
    <definedName name="_vena_MultiSiteS1_MultiSiteB2_R_5_721231448422744067">'MYP-Multisite'!#REF!</definedName>
    <definedName name="_vena_MultiSiteS1_MultiSiteB2_R_5_721231448422744069">'MYP-Multisite'!#REF!</definedName>
    <definedName name="_vena_MultiSiteS1_MultiSiteB2_R_5_721231448426938369">'MYP-Multisite'!#REF!</definedName>
    <definedName name="_vena_MultiSiteS1_MultiSiteB2_R_5_721231448426938371">'MYP-Multisite'!#REF!</definedName>
    <definedName name="_vena_MultiSiteS1_MultiSiteB2_R_5_721231448431132673">'MYP-Multisite'!#REF!</definedName>
    <definedName name="_vena_MultiSiteS1_MultiSiteB2_R_5_721231448431132675">'MYP-Multisite'!#REF!</definedName>
    <definedName name="_vena_MultiSiteS1_MultiSiteB2_R_5_721231448431132677">'MYP-Multisite'!#REF!</definedName>
    <definedName name="_vena_MultiSiteS1_MultiSiteB2_R_5_721231448435326977">'MYP-Multisite'!#REF!</definedName>
    <definedName name="_vena_MultiSiteS1_MultiSiteB2_R_5_721231448435326979">'MYP-Multisite'!#REF!</definedName>
    <definedName name="_vena_MultiSiteS1_MultiSiteB2_R_5_721231448439521281">'MYP-Multisite'!#REF!</definedName>
    <definedName name="_vena_MultiSiteS1_MultiSiteB2_R_5_721231448439521283">'MYP-Multisite'!#REF!</definedName>
    <definedName name="_vena_MultiSiteS1_MultiSiteB2_R_5_721231448439521285">'MYP-Multisite'!#REF!</definedName>
    <definedName name="_vena_MultiSiteS1_MultiSiteB2_R_5_721231448443715585">'MYP-Multisite'!#REF!</definedName>
    <definedName name="_vena_MultiSiteS1_MultiSiteB2_R_5_721231448443715587">'MYP-Multisite'!#REF!</definedName>
    <definedName name="_vena_MultiSiteS1_MultiSiteB2_R_5_721231448443715589">'MYP-Multisite'!#REF!</definedName>
    <definedName name="_vena_MultiSiteS1_MultiSiteB2_R_5_721231448447909889">'MYP-Multisite'!#REF!</definedName>
    <definedName name="_vena_MultiSiteS1_MultiSiteB2_R_5_721231448447909891">'MYP-Multisite'!#REF!</definedName>
    <definedName name="_vena_MultiSiteS1_MultiSiteB2_R_5_721231448452104193">'MYP-Multisite'!#REF!</definedName>
    <definedName name="_vena_MultiSiteS1_MultiSiteB2_R_5_721231448452104195">'MYP-Multisite'!#REF!</definedName>
    <definedName name="_vena_MultiSiteS1_MultiSiteB2_R_5_721231448452104197">'MYP-Multisite'!#REF!</definedName>
    <definedName name="_vena_MultiSiteS1_MultiSiteB2_R_5_721231448456298497">'MYP-Multisite'!#REF!</definedName>
    <definedName name="_vena_MultiSiteS1_MultiSiteB2_R_5_721231448456298499">'MYP-Multisite'!#REF!</definedName>
    <definedName name="_vena_MultiSiteS1_MultiSiteB2_R_5_721231448460492801">'MYP-Multisite'!#REF!</definedName>
    <definedName name="_vena_MultiSiteS1_MultiSiteB2_R_5_721231448460492803">'MYP-Multisite'!#REF!</definedName>
    <definedName name="_vena_MultiSiteS1_MultiSiteB2_R_5_721231448460492805">'MYP-Multisite'!#REF!</definedName>
    <definedName name="_vena_MultiSiteS1_MultiSiteB2_R_5_721231448464687105">'MYP-Multisite'!#REF!</definedName>
    <definedName name="_vena_MultiSiteS1_MultiSiteB2_R_5_721231448464687107">'MYP-Multisite'!#REF!</definedName>
    <definedName name="_vena_MultiSiteS1_MultiSiteB2_R_5_721231448468881409">'MYP-Multisite'!#REF!</definedName>
    <definedName name="_vena_MultiSiteS1_MultiSiteB2_R_5_721231448468881411">'MYP-Multisite'!#REF!</definedName>
    <definedName name="_vena_MultiSiteS1_MultiSiteB2_R_5_721231448468881413">'MYP-Multisite'!#REF!</definedName>
    <definedName name="_vena_MultiSiteS1_MultiSiteB2_R_5_721231448473075713">'MYP-Multisite'!#REF!</definedName>
    <definedName name="_vena_MultiSiteS1_MultiSiteB2_R_5_721231448477270016">'MYP-Multisite'!#REF!</definedName>
    <definedName name="_vena_MultiSiteS1_MultiSiteB2_R_5_721231448481464321">'MYP-Multisite'!#REF!</definedName>
    <definedName name="_vena_MultiSiteS1_MultiSiteB2_R_5_721231448481464323">'MYP-Multisite'!#REF!</definedName>
    <definedName name="_vena_MultiSiteS1_MultiSiteB2_R_5_721231448481464325">'MYP-Multisite'!#REF!</definedName>
    <definedName name="_vena_MultiSiteS1_MultiSiteB2_R_5_721231448485658625">'MYP-Multisite'!#REF!</definedName>
    <definedName name="_vena_MultiSiteS1_MultiSiteB2_R_5_721231448485658627">'MYP-Multisite'!#REF!</definedName>
    <definedName name="_vena_MultiSiteS1_MultiSiteB2_R_5_721231448489852929">'MYP-Multisite'!#REF!</definedName>
    <definedName name="_vena_MultiSiteS1_MultiSiteB2_R_5_721231448489852931">'MYP-Multisite'!#REF!</definedName>
    <definedName name="_vena_MultiSiteS1_MultiSiteB2_R_5_721231448489852933">'MYP-Multisite'!#REF!</definedName>
    <definedName name="_vena_MultiSiteS1_MultiSiteB2_R_5_721231448494047233">'MYP-Multisite'!#REF!</definedName>
    <definedName name="_vena_MultiSiteS1_MultiSiteB2_R_5_721231448494047235">'MYP-Multisite'!#REF!</definedName>
    <definedName name="_vena_MultiSiteS1_MultiSiteB2_R_5_721231448498241536">'MYP-Multisite'!#REF!</definedName>
    <definedName name="_vena_MultiSiteS1_MultiSiteB2_R_5_721231448502435841">'MYP-Multisite'!#REF!</definedName>
    <definedName name="_vena_MultiSiteS1_MultiSiteB2_R_5_721231448502435843">'MYP-Multisite'!#REF!</definedName>
    <definedName name="_vena_MultiSiteS1_MultiSiteB2_R_5_721231448506630145">'MYP-Multisite'!#REF!</definedName>
    <definedName name="_vena_MultiSiteS1_MultiSiteB2_R_5_721231448506630147">'MYP-Multisite'!#REF!</definedName>
    <definedName name="_vena_MultiSiteS1_MultiSiteB2_R_5_721231448506630149">'MYP-Multisite'!#REF!</definedName>
    <definedName name="_vena_MultiSiteS1_MultiSiteB2_R_5_721231448510824449">'MYP-Multisite'!#REF!</definedName>
    <definedName name="_vena_MultiSiteS1_MultiSiteB2_R_5_721231448510824451">'MYP-Multisite'!#REF!</definedName>
    <definedName name="_vena_MultiSiteS1_MultiSiteB2_R_5_721231448515018753">'MYP-Multisite'!#REF!</definedName>
    <definedName name="_vena_MultiSiteS1_MultiSiteB2_R_5_721231448515018755">'MYP-Multisite'!#REF!</definedName>
    <definedName name="_vena_MultiSiteS1_MultiSiteB2_R_5_721231448515018757">'MYP-Multisite'!#REF!</definedName>
    <definedName name="_vena_MultiSiteS1_MultiSiteB2_R_5_721231448519213057">'MYP-Multisite'!#REF!</definedName>
    <definedName name="_vena_MultiSiteS1_MultiSiteB2_R_5_721231448519213059">'MYP-Multisite'!#REF!</definedName>
    <definedName name="_vena_MultiSiteS1_MultiSiteB2_R_5_721231448523407361">'MYP-Multisite'!#REF!</definedName>
    <definedName name="_vena_MultiSiteS1_MultiSiteB2_R_5_721231448523407363">'MYP-Multisite'!#REF!</definedName>
    <definedName name="_vena_MultiSiteS1_MultiSiteB2_R_5_721231448523407365">'MYP-Multisite'!#REF!</definedName>
    <definedName name="_vena_MultiSiteS1_MultiSiteB2_R_5_721231448527601665">'MYP-Multisite'!#REF!</definedName>
    <definedName name="_vena_MultiSiteS1_MultiSiteB2_R_5_721231448527601667">'MYP-Multisite'!#REF!</definedName>
    <definedName name="_vena_MultiSiteS1_MultiSiteB2_R_5_721231448531795969">'MYP-Multisite'!#REF!</definedName>
    <definedName name="_vena_MultiSiteS1_MultiSiteB2_R_5_721231448535990272">'MYP-Multisite'!#REF!</definedName>
    <definedName name="_vena_MultiSiteS1_MultiSiteB2_R_5_721231448535990274">'MYP-Multisite'!#REF!</definedName>
    <definedName name="_vena_MultiSiteS1_MultiSiteB2_R_5_721231448540184577">'MYP-Multisite'!#REF!</definedName>
    <definedName name="_vena_MultiSiteS1_MultiSiteB2_R_5_721231448540184579">'MYP-Multisite'!#REF!</definedName>
    <definedName name="_vena_MultiSiteS1_MultiSiteB2_R_5_721231448540184581">'MYP-Multisite'!#REF!</definedName>
    <definedName name="_vena_MultiSiteS1_MultiSiteB2_R_5_721231448544378881">'MYP-Multisite'!#REF!</definedName>
    <definedName name="_vena_MultiSiteS1_MultiSiteB2_R_5_721231448544378883">'MYP-Multisite'!#REF!</definedName>
    <definedName name="_vena_MultiSiteS1_MultiSiteB2_R_5_721231448548573185">'MYP-Multisite'!#REF!</definedName>
    <definedName name="_vena_MultiSiteS1_MultiSiteB2_R_5_721231448548573187">'MYP-Multisite'!#REF!</definedName>
    <definedName name="_vena_MultiSiteS1_MultiSiteB2_R_5_721231448548573189">'MYP-Multisite'!#REF!</definedName>
    <definedName name="_vena_MultiSiteS1_MultiSiteB2_R_5_721231448552767489">'MYP-Multisite'!#REF!</definedName>
    <definedName name="_vena_MultiSiteS1_MultiSiteB2_R_5_721231448552767491">'MYP-Multisite'!#REF!</definedName>
    <definedName name="_vena_MultiSiteS1_MultiSiteB2_R_5_721231448556961793">'MYP-Multisite'!#REF!</definedName>
    <definedName name="_vena_MultiSiteS1_MultiSiteB2_R_5_721231448556961795">'MYP-Multisite'!#REF!</definedName>
    <definedName name="_vena_MultiSiteS1_MultiSiteB2_R_5_721231448556961797">'MYP-Multisite'!#REF!</definedName>
    <definedName name="_vena_MultiSiteS1_MultiSiteB2_R_5_721231448561156097">'MYP-Multisite'!#REF!</definedName>
    <definedName name="_vena_MultiSiteS1_MultiSiteB2_R_5_721231448565350400">'MYP-Multisite'!#REF!</definedName>
    <definedName name="_vena_MultiSiteS1_MultiSiteB2_R_5_721231448569544705">'MYP-Multisite'!#REF!</definedName>
    <definedName name="_vena_MultiSiteS1_MultiSiteB2_R_5_721231448569544707">'MYP-Multisite'!#REF!</definedName>
    <definedName name="_vena_MultiSiteS1_MultiSiteB2_R_5_721231448569544709">'MYP-Multisite'!#REF!</definedName>
    <definedName name="_vena_MultiSiteS1_MultiSiteB2_R_5_721231448573739009">'MYP-Multisite'!#REF!</definedName>
    <definedName name="_vena_MultiSiteS1_MultiSiteB2_R_5_721231448573739011">'MYP-Multisite'!#REF!</definedName>
    <definedName name="_vena_MultiSiteS1_MultiSiteB2_R_5_721231448577933313">'MYP-Multisite'!#REF!</definedName>
    <definedName name="_vena_MultiSiteS1_MultiSiteB2_R_5_721231448577933315">'MYP-Multisite'!#REF!</definedName>
    <definedName name="_vena_MultiSiteS1_MultiSiteB2_R_5_721231448577933317">'MYP-Multisite'!#REF!</definedName>
    <definedName name="_vena_MultiSiteS1_MultiSiteB2_R_5_721231448582127617">'MYP-Multisite'!#REF!</definedName>
    <definedName name="_vena_MultiSiteS1_MultiSiteB2_R_5_721231448582127619">'MYP-Multisite'!#REF!</definedName>
    <definedName name="_vena_MultiSiteS1_MultiSiteB2_R_5_721231448586321921">'MYP-Multisite'!#REF!</definedName>
    <definedName name="_vena_MultiSiteS1_MultiSiteB2_R_5_721231448586321923">'MYP-Multisite'!#REF!</definedName>
    <definedName name="_vena_MultiSiteS1_MultiSiteB2_R_5_721231448586321925">'MYP-Multisite'!#REF!</definedName>
    <definedName name="_vena_MultiSiteS1_MultiSiteB2_R_5_721231448590516225">'MYP-Multisite'!#REF!</definedName>
    <definedName name="_vena_MultiSiteS1_MultiSiteB2_R_5_721231448590516227">'MYP-Multisite'!#REF!</definedName>
    <definedName name="_vena_MultiSiteS1_MultiSiteB2_R_5_721231448594710529">'MYP-Multisite'!#REF!</definedName>
    <definedName name="_vena_MultiSiteS1_MultiSiteB2_R_5_721231448594710531">'MYP-Multisite'!#REF!</definedName>
    <definedName name="_vena_MultiSiteS1_MultiSiteB2_R_5_721231448594710533">'MYP-Multisite'!#REF!</definedName>
    <definedName name="_vena_MultiSiteS1_MultiSiteB2_R_5_721231448598904833">'MYP-Multisite'!#REF!</definedName>
    <definedName name="_vena_MultiSiteS1_MultiSiteB2_R_5_721231448598904835">'MYP-Multisite'!#REF!</definedName>
    <definedName name="_vena_MultiSiteS1_MultiSiteB2_R_5_721231448603099137">'MYP-Multisite'!#REF!</definedName>
    <definedName name="_vena_MultiSiteS1_MultiSiteB2_R_5_721231448603099139">'MYP-Multisite'!#REF!</definedName>
    <definedName name="_vena_MultiSiteS1_MultiSiteB2_R_5_721231448603099141">'MYP-Multisite'!#REF!</definedName>
    <definedName name="_vena_MultiSiteS1_MultiSiteB2_R_5_721231448607293441">'MYP-Multisite'!#REF!</definedName>
    <definedName name="_vena_MultiSiteS1_MultiSiteB2_R_5_721231448607293443">'MYP-Multisite'!#REF!</definedName>
    <definedName name="_vena_MultiSiteS1_MultiSiteB2_R_5_721231448607293445">'MYP-Multisite'!#REF!</definedName>
    <definedName name="_vena_MultiSiteS1_MultiSiteB2_R_5_721231448611487745">'MYP-Multisite'!#REF!</definedName>
    <definedName name="_vena_MultiSiteS1_MultiSiteB2_R_5_721231448615682048">'MYP-Multisite'!#REF!</definedName>
    <definedName name="_vena_MultiSiteS1_MultiSiteB2_R_5_721231448619876353">'MYP-Multisite'!#REF!</definedName>
    <definedName name="_vena_MultiSiteS1_MultiSiteB2_R_5_721231448619876355">'MYP-Multisite'!#REF!</definedName>
    <definedName name="_vena_MultiSiteS1_MultiSiteB2_R_5_721231448624070657">'MYP-Multisite'!#REF!</definedName>
    <definedName name="_vena_MultiSiteS1_MultiSiteB2_R_5_721231448624070659">'MYP-Multisite'!#REF!</definedName>
    <definedName name="_vena_MultiSiteS1_MultiSiteB2_R_5_721231448624070661">'MYP-Multisite'!#REF!</definedName>
    <definedName name="_vena_MultiSiteS1_MultiSiteB2_R_5_721231448628264961">'MYP-Multisite'!#REF!</definedName>
    <definedName name="_vena_MultiSiteS1_MultiSiteB2_R_5_721231448628264963">'MYP-Multisite'!#REF!</definedName>
    <definedName name="_vena_MultiSiteS1_MultiSiteB2_R_5_721231448632459264">'MYP-Multisite'!#REF!</definedName>
    <definedName name="_vena_MultiSiteS1_MultiSiteB2_R_5_721231448632459266">'MYP-Multisite'!#REF!</definedName>
    <definedName name="_vena_MultiSiteS1_MultiSiteB2_R_5_721231448636653568">'MYP-Multisite'!#REF!</definedName>
    <definedName name="_vena_MultiSiteS1_MultiSiteB2_R_5_721231448640847873">'MYP-Multisite'!#REF!</definedName>
    <definedName name="_vena_MultiSiteS1_MultiSiteB2_R_5_721231448640847875">'MYP-Multisite'!#REF!</definedName>
    <definedName name="_vena_MultiSiteS1_MultiSiteB2_R_5_721231448640847877">'MYP-Multisite'!#REF!</definedName>
    <definedName name="_vena_MultiSiteS1_MultiSiteB2_R_5_721231448645042177">'MYP-Multisite'!#REF!</definedName>
    <definedName name="_vena_MultiSiteS1_MultiSiteB2_R_5_721231448645042179">'MYP-Multisite'!#REF!</definedName>
    <definedName name="_vena_MultiSiteS1_MultiSiteB2_R_5_721231448645042181">'MYP-Multisite'!#REF!</definedName>
    <definedName name="_vena_MultiSiteS1_MultiSiteB2_R_5_721231448649236481">'MYP-Multisite'!#REF!</definedName>
    <definedName name="_vena_MultiSiteS1_MultiSiteB2_R_5_721231448649236483">'MYP-Multisite'!#REF!</definedName>
    <definedName name="_vena_MultiSiteS1_MultiSiteB2_R_5_721231448653430785">'MYP-Multisite'!#REF!</definedName>
    <definedName name="_vena_MultiSiteS1_MultiSiteB2_R_5_721231448657625088">'MYP-Multisite'!#REF!</definedName>
    <definedName name="_vena_MultiSiteS1_MultiSiteB2_R_5_721231448657625090">'MYP-Multisite'!#REF!</definedName>
    <definedName name="_vena_MultiSiteS1_MultiSiteB2_R_5_721231448661819393">'MYP-Multisite'!#REF!</definedName>
    <definedName name="_vena_MultiSiteS1_MultiSiteB2_R_5_721231448661819395">'MYP-Multisite'!#REF!</definedName>
    <definedName name="_vena_MultiSiteS1_MultiSiteB2_R_5_721231448666013697">'MYP-Multisite'!#REF!</definedName>
    <definedName name="_vena_MultiSiteS1_MultiSiteB2_R_5_721231448666013699">'MYP-Multisite'!#REF!</definedName>
    <definedName name="_vena_MultiSiteS1_MultiSiteB2_R_5_721231448666013701">'MYP-Multisite'!#REF!</definedName>
    <definedName name="_vena_MultiSiteS1_MultiSiteB2_R_5_721231448670208001">'MYP-Multisite'!#REF!</definedName>
    <definedName name="_vena_MultiSiteS1_MultiSiteB2_R_5_721231448670208003">'MYP-Multisite'!#REF!</definedName>
    <definedName name="_vena_MultiSiteS1_MultiSiteB2_R_5_721231448674402304">'MYP-Multisite'!#REF!</definedName>
    <definedName name="_vena_MultiSiteS1_MultiSiteB2_R_5_721231448678596608">'MYP-Multisite'!#REF!</definedName>
    <definedName name="_vena_MultiSiteS1_MultiSiteB2_R_5_721231448678596610">'MYP-Multisite'!#REF!</definedName>
    <definedName name="_vena_MultiSiteS1_MultiSiteB2_R_5_721231448682790913">'MYP-Multisite'!#REF!</definedName>
    <definedName name="_vena_MultiSiteS1_MultiSiteB2_R_5_721231448682790915">'MYP-Multisite'!#REF!</definedName>
    <definedName name="_vena_MultiSiteS1_MultiSiteB2_R_5_721231448686985216">'MYP-Multisite'!#REF!</definedName>
    <definedName name="_vena_MultiSiteS1_MultiSiteB2_R_5_721231448691179521">'MYP-Multisite'!#REF!</definedName>
    <definedName name="_vena_MultiSiteS1_MultiSiteB2_R_5_721231448691179523">'MYP-Multisite'!#REF!</definedName>
    <definedName name="_vena_MultiSiteS1_MultiSiteB2_R_5_721231448691179525">'MYP-Multisite'!#REF!</definedName>
    <definedName name="_vena_MultiSiteS1_MultiSiteB2_R_5_721231448695373825">'MYP-Multisite'!#REF!</definedName>
    <definedName name="_vena_MultiSiteS1_MultiSiteB2_R_5_721231448695373827">'MYP-Multisite'!#REF!</definedName>
    <definedName name="_vena_MultiSiteS1_MultiSiteB2_R_5_721231448699568129">'MYP-Multisite'!#REF!</definedName>
    <definedName name="_vena_MultiSiteS1_MultiSiteB2_R_5_721231448699568131">'MYP-Multisite'!#REF!</definedName>
    <definedName name="_vena_MultiSiteS1_MultiSiteB2_R_5_721231448699568133">'MYP-Multisite'!#REF!</definedName>
    <definedName name="_vena_MultiSiteS1_MultiSiteB2_R_5_721231448703762433">'MYP-Multisite'!#REF!</definedName>
    <definedName name="_vena_MultiSiteS1_MultiSiteB2_R_5_721231448703762435">'MYP-Multisite'!#REF!</definedName>
    <definedName name="_vena_MultiSiteS1_MultiSiteB2_R_5_721231448707956737">'MYP-Multisite'!#REF!</definedName>
    <definedName name="_vena_MultiSiteS1_MultiSiteB2_R_5_721231448712151041">'MYP-Multisite'!#REF!</definedName>
    <definedName name="_vena_MultiSiteS1_MultiSiteB2_R_5_721231448712151043">'MYP-Multisite'!#REF!</definedName>
    <definedName name="_vena_MultiSiteS1_MultiSiteB2_R_5_721231448716345345">'MYP-Multisite'!#REF!</definedName>
    <definedName name="_vena_MultiSiteS1_MultiSiteB2_R_5_721231448720539648">'MYP-Multisite'!#REF!</definedName>
    <definedName name="_vena_MultiSiteS1_MultiSiteB2_R_5_721231448720539650">'MYP-Multisite'!#REF!</definedName>
    <definedName name="_vena_MultiSiteS1_MultiSiteB2_R_5_721231448724733953">'MYP-Multisite'!#REF!</definedName>
    <definedName name="_vena_MultiSiteS1_MultiSiteB2_R_5_721231448724733955">'MYP-Multisite'!#REF!</definedName>
    <definedName name="_vena_MultiSiteS1_MultiSiteB2_R_5_721231448728928257">'MYP-Multisite'!#REF!</definedName>
    <definedName name="_vena_MultiSiteS1_MultiSiteB2_R_5_721231448728928259">'MYP-Multisite'!#REF!</definedName>
    <definedName name="_vena_MultiSiteS1_MultiSiteB2_R_5_721231448728928261">'MYP-Multisite'!#REF!</definedName>
    <definedName name="_vena_MultiSiteS1_MultiSiteB2_R_5_721231448737316864">'MYP-Multisite'!#REF!</definedName>
    <definedName name="_vena_MultiSiteS1_MultiSiteB2_R_5_721231448737316866">'MYP-Multisite'!#REF!</definedName>
    <definedName name="_vena_MultiSiteS1_MultiSiteB2_R_5_721231448741511169">'MYP-Multisite'!#REF!</definedName>
    <definedName name="_vena_MultiSiteS1_MultiSiteB2_R_5_721231448741511171">'MYP-Multisite'!#REF!</definedName>
    <definedName name="_vena_MultiSiteS1_MultiSiteB2_R_5_721231448741511173">'MYP-Multisite'!#REF!</definedName>
    <definedName name="_vena_MultiSiteS1_MultiSiteB2_R_5_721231448745705473">'MYP-Multisite'!#REF!</definedName>
    <definedName name="_vena_MultiSiteS1_MultiSiteB2_R_5_721231448745705475">'MYP-Multisite'!#REF!</definedName>
    <definedName name="_vena_MultiSiteS1_MultiSiteB2_R_5_721231448749899776">'MYP-Multisite'!#REF!</definedName>
    <definedName name="_vena_MultiSiteS1_MultiSiteB2_R_5_721231448749899778">'MYP-Multisite'!#REF!</definedName>
    <definedName name="_vena_MultiSiteS1_MultiSiteB2_R_5_721231448754094080">'MYP-Multisite'!#REF!</definedName>
    <definedName name="_vena_MultiSiteS1_MultiSiteB2_R_5_721231448758288385">'MYP-Multisite'!#REF!</definedName>
    <definedName name="_vena_MultiSiteS1_MultiSiteB2_R_5_721231448758288387">'MYP-Multisite'!#REF!</definedName>
    <definedName name="_vena_MultiSiteS1_MultiSiteB2_R_5_749087830139076610">'MYP-Multisite'!#REF!</definedName>
    <definedName name="_vena_MultiSiteS1_MultiSiteB2_R_5_749087864905531392">'MYP-Multisite'!#REF!</definedName>
    <definedName name="_vena_MultiSiteS1_MultiSiteB2_R_5_749087910850461696">'MYP-Multisite'!#REF!</definedName>
    <definedName name="_vena_MultiSiteS1_MultiSiteB2_R_5_749088060013281299">'MYP-Multisite'!#REF!</definedName>
    <definedName name="_vena_MultiSiteS1_MultiSiteB2_R_5_749088115352797184">'MYP-Multisite'!#REF!</definedName>
    <definedName name="_vena_MultiSiteS1_MultiSiteB2_R_5_749088180418248704">'MYP-Multisite'!#REF!</definedName>
    <definedName name="_vena_MultiSiteS1_MultiSiteB2_R_5_749088587086036992">'MYP-Multisite'!#REF!</definedName>
    <definedName name="_vena_MultiSiteS1_MultiSiteB2_R_5_749112547660267520">'MYP-Multisite'!#REF!</definedName>
    <definedName name="_vena_MultiSiteS1_MultiSiteB2_R_5_749112608271368192">'MYP-Multisite'!#REF!</definedName>
    <definedName name="_vena_MultiSiteS1_MultiSiteB2_R_5_764289229879115776">'MYP-Multisite'!#REF!</definedName>
    <definedName name="_vena_MultiSiteS1_MultiSiteB2_R_5_765814190010531840">'MYP-Multisite'!#REF!</definedName>
    <definedName name="_vena_MultiSiteS1_MultiSiteB2_R_5_765814447679340544">'MYP-Multisite'!#REF!</definedName>
    <definedName name="_vena_MultiSiteS1_MultiSiteB2_R_5_766526426957873152">'MYP-Multisite'!#REF!</definedName>
    <definedName name="_vena_MultiSiteS1_MultiSiteB2_R_5_820137883691253760">'MYP-Multisite'!#REF!</definedName>
    <definedName name="_vena_MultiSiteS1_MultiSiteB2_R_5_826639481931038720">'MYP-Multisite'!#REF!</definedName>
    <definedName name="_vena_MultiSiteS1_MultiSiteB2_R_5_829902262057828352">'MYP-Multisite'!#REF!</definedName>
    <definedName name="_vena_MultiSiteS1_MultiSiteB2_R_5_845143360720863232">'MYP-Multisite'!#REF!</definedName>
    <definedName name="_vena_MultiSiteS1_MultiSiteB2_R_5_851989668665229312">'MYP-Multisite'!#REF!</definedName>
    <definedName name="_vena_MultiSiteS1_MultiSiteB2_R_5_888954560046039041">'MYP-Multisite'!#REF!</definedName>
    <definedName name="_vena_MultiSiteS1_MultiSiteB2_R_5_896565875103760385">'MYP-Multisite'!#REF!</definedName>
    <definedName name="_vena_MultiSiteS1_MultiSiteB2_R_5_946970774233284608">'MYP-Multisite'!#REF!</definedName>
    <definedName name="_vena_MultiSiteS1_MultiSiteB2_R_5_951930561890746371">'MYP-Multisite'!#REF!</definedName>
    <definedName name="_vena_MultiSiteS1_MultiSiteB2_R_5_951930655779848193">'MYP-Multisite'!#REF!</definedName>
    <definedName name="_vena_MultiSiteS1_MultiSiteB2_R_5_951930778467565568">'MYP-Multisite'!#REF!</definedName>
    <definedName name="_vena_MultiSiteS1_MultiSiteB3_C_8_720177941305491604">'MYP-Multisite'!#REF!</definedName>
    <definedName name="_vena_MultiSiteS1_MultiSiteB3_C_8_720177941305491604_1">'MYP-Multisite'!#REF!</definedName>
    <definedName name="_vena_MultiSiteS1_MultiSiteB3_C_8_720177941305491604_2">'MYP-Multisite'!#REF!</definedName>
    <definedName name="_vena_MultiSiteS1_MultiSiteB3_C_8_720177941305491604_3">'MYP-Multisite'!#REF!</definedName>
    <definedName name="_vena_MultiSiteS1_MultiSiteB3_C_8_720177941305491604_4">'MYP-Multisite'!#REF!</definedName>
    <definedName name="_vena_MultiSiteS1_MultiSiteB3_C_8_720177941305491604_5">'MYP-Multisite'!#REF!</definedName>
    <definedName name="_vena_MultiSiteS1_MultiSiteB3_C_FV_56493ffece784c5db4cd0fd3b40a250d_1">'MYP-Multisite'!#REF!</definedName>
    <definedName name="_vena_MultiSiteS1_MultiSiteB3_C_FV_56493ffece784c5db4cd0fd3b40a250d_4">'MYP-Multisite'!#REF!</definedName>
    <definedName name="_vena_MultiSiteS1_MultiSiteB3_C_FV_56493ffece784c5db4cd0fd3b40a250d_5">'MYP-Multisite'!#REF!</definedName>
    <definedName name="_vena_MultiSiteS1_MultiSiteB3_C_FV_56493ffece784c5db4cd0fd3b40a250d_6">'MYP-Multisite'!#REF!</definedName>
    <definedName name="_vena_MultiSiteS1_MultiSiteB3_C_FV_56493ffece784c5db4cd0fd3b40a250d_7">'MYP-Multisite'!#REF!</definedName>
    <definedName name="_vena_MultiSiteS1_MultiSiteB3_C_FV_56493ffece784c5db4cd0fd3b40a250d_8">'MYP-Multisite'!#REF!</definedName>
    <definedName name="_vena_MultiSiteS1_MultiSiteB3_C_FV_e1c3a244dc3d4f149ecdf7d748811086">'MYP-Multisite'!#REF!</definedName>
    <definedName name="_vena_MultiSiteS1_MultiSiteB3_C_FV_e1c3a244dc3d4f149ecdf7d748811086_3">'MYP-Multisite'!#REF!</definedName>
    <definedName name="_vena_MultiSiteS1_MultiSiteB3_C_FV_e1c3a244dc3d4f149ecdf7d748811086_4">'MYP-Multisite'!#REF!</definedName>
    <definedName name="_vena_MultiSiteS1_MultiSiteB3_C_FV_e1c3a244dc3d4f149ecdf7d748811086_5">'MYP-Multisite'!#REF!</definedName>
    <definedName name="_vena_MultiSiteS1_MultiSiteB3_C_FV_e1c3a244dc3d4f149ecdf7d748811086_6">'MYP-Multisite'!#REF!</definedName>
    <definedName name="_vena_MultiSiteS1_MultiSiteB3_C_FV_e1c3a244dc3d4f149ecdf7d748811086_7">'MYP-Multisite'!#REF!</definedName>
    <definedName name="_vena_MultiSiteS1_MultiSiteB3_C_FV_e3545e3dcc52420a84dcdae3a23a4597">'MYP-Multisite'!#REF!</definedName>
    <definedName name="_vena_MultiSiteS1_MultiSiteB3_C_FV_e3545e3dcc52420a84dcdae3a23a4597_3">'MYP-Multisite'!#REF!</definedName>
    <definedName name="_vena_MultiSiteS1_MultiSiteB3_C_FV_e3545e3dcc52420a84dcdae3a23a4597_4">'MYP-Multisite'!#REF!</definedName>
    <definedName name="_vena_MultiSiteS1_MultiSiteB3_C_FV_e3545e3dcc52420a84dcdae3a23a4597_5">'MYP-Multisite'!#REF!</definedName>
    <definedName name="_vena_MultiSiteS1_MultiSiteB3_C_FV_e3545e3dcc52420a84dcdae3a23a4597_6">'MYP-Multisite'!#REF!</definedName>
    <definedName name="_vena_MultiSiteS1_MultiSiteB3_C_FV_e3545e3dcc52420a84dcdae3a23a4597_7">'MYP-Multisite'!#REF!</definedName>
    <definedName name="_vena_MultiSiteS1_MultiSiteB3_R_5_720177941112553486">'MYP-Multisite'!#REF!</definedName>
    <definedName name="_vena_MultiSiteS1_MultiSiteB3_R_5_720177941112553490">'MYP-Multisite'!#REF!</definedName>
    <definedName name="_vena_MultiSiteS1_MultiSiteB4_C_8_720177941309685766">'MYP-Multisite'!#REF!</definedName>
    <definedName name="_vena_MultiSiteS1_MultiSiteB4_C_8_720177941309685766_10">'MYP-Multisite'!#REF!</definedName>
    <definedName name="_vena_MultiSiteS1_MultiSiteB4_C_8_720177941309685766_11">'MYP-Multisite'!#REF!</definedName>
    <definedName name="_vena_MultiSiteS1_MultiSiteB4_C_8_720177941309685766_12">'MYP-Multisite'!#REF!</definedName>
    <definedName name="_vena_MultiSiteS1_MultiSiteB4_C_8_720177941309685766_13">'MYP-Multisite'!#REF!</definedName>
    <definedName name="_vena_MultiSiteS1_MultiSiteB4_C_8_720177941309685766_2">'MYP-Multisite'!#REF!</definedName>
    <definedName name="_vena_MultiSiteS1_MultiSiteB4_C_8_720177941309685766_4">'MYP-Multisite'!#REF!</definedName>
    <definedName name="_vena_MultiSiteS1_MultiSiteB4_C_8_720177941309685766_6">'MYP-Multisite'!#REF!</definedName>
    <definedName name="_vena_MultiSiteS1_MultiSiteB4_C_8_720177941309685766_8">'MYP-Multisite'!#REF!</definedName>
    <definedName name="_vena_MultiSiteS1_MultiSiteB4_C_8_720177941309685766_9">'MYP-Multisite'!#REF!</definedName>
    <definedName name="_vena_MultiSiteS1_MultiSiteB4_C_FV_56493ffece784c5db4cd0fd3b40a250d">'MYP-Multisite'!#REF!</definedName>
    <definedName name="_vena_MultiSiteS1_MultiSiteB4_C_FV_56493ffece784c5db4cd0fd3b40a250d_10">'MYP-Multisite'!#REF!</definedName>
    <definedName name="_vena_MultiSiteS1_MultiSiteB4_C_FV_56493ffece784c5db4cd0fd3b40a250d_11">'MYP-Multisite'!#REF!</definedName>
    <definedName name="_vena_MultiSiteS1_MultiSiteB4_C_FV_56493ffece784c5db4cd0fd3b40a250d_12">'MYP-Multisite'!#REF!</definedName>
    <definedName name="_vena_MultiSiteS1_MultiSiteB4_C_FV_56493ffece784c5db4cd0fd3b40a250d_13">'MYP-Multisite'!#REF!</definedName>
    <definedName name="_vena_MultiSiteS1_MultiSiteB4_C_FV_56493ffece784c5db4cd0fd3b40a250d_2">'MYP-Multisite'!#REF!</definedName>
    <definedName name="_vena_MultiSiteS1_MultiSiteB4_C_FV_56493ffece784c5db4cd0fd3b40a250d_4">'MYP-Multisite'!#REF!</definedName>
    <definedName name="_vena_MultiSiteS1_MultiSiteB4_C_FV_56493ffece784c5db4cd0fd3b40a250d_6">'MYP-Multisite'!#REF!</definedName>
    <definedName name="_vena_MultiSiteS1_MultiSiteB4_C_FV_56493ffece784c5db4cd0fd3b40a250d_8">'MYP-Multisite'!#REF!</definedName>
    <definedName name="_vena_MultiSiteS1_MultiSiteB4_C_FV_56493ffece784c5db4cd0fd3b40a250d_9">'MYP-Multisite'!#REF!</definedName>
    <definedName name="_vena_MultiSiteS1_MultiSiteB4_C_FV_e1c3a244dc3d4f149ecdf7d748811086_10">'MYP-Multisite'!#REF!</definedName>
    <definedName name="_vena_MultiSiteS1_MultiSiteB4_C_FV_e1c3a244dc3d4f149ecdf7d748811086_12">'MYP-Multisite'!#REF!</definedName>
    <definedName name="_vena_MultiSiteS1_MultiSiteB4_C_FV_e1c3a244dc3d4f149ecdf7d748811086_14">'MYP-Multisite'!#REF!</definedName>
    <definedName name="_vena_MultiSiteS1_MultiSiteB4_C_FV_e1c3a244dc3d4f149ecdf7d748811086_16">'MYP-Multisite'!#REF!</definedName>
    <definedName name="_vena_MultiSiteS1_MultiSiteB4_C_FV_e1c3a244dc3d4f149ecdf7d748811086_17">'MYP-Multisite'!#REF!</definedName>
    <definedName name="_vena_MultiSiteS1_MultiSiteB4_C_FV_e1c3a244dc3d4f149ecdf7d748811086_18">'MYP-Multisite'!#REF!</definedName>
    <definedName name="_vena_MultiSiteS1_MultiSiteB4_C_FV_e1c3a244dc3d4f149ecdf7d748811086_19">'MYP-Multisite'!#REF!</definedName>
    <definedName name="_vena_MultiSiteS1_MultiSiteB4_C_FV_e1c3a244dc3d4f149ecdf7d748811086_20">'MYP-Multisite'!#REF!</definedName>
    <definedName name="_vena_MultiSiteS1_MultiSiteB4_C_FV_e1c3a244dc3d4f149ecdf7d748811086_21">'MYP-Multisite'!#REF!</definedName>
    <definedName name="_vena_MultiSiteS1_MultiSiteB4_C_FV_e1c3a244dc3d4f149ecdf7d748811086_8">'MYP-Multisite'!#REF!</definedName>
    <definedName name="_vena_MultiSiteS1_MultiSiteB4_C_FV_e3545e3dcc52420a84dcdae3a23a4597">'MYP-Multisite'!#REF!</definedName>
    <definedName name="_vena_MultiSiteS1_MultiSiteB4_C_FV_e3545e3dcc52420a84dcdae3a23a4597_10">'MYP-Multisite'!#REF!</definedName>
    <definedName name="_vena_MultiSiteS1_MultiSiteB4_C_FV_e3545e3dcc52420a84dcdae3a23a4597_11">'MYP-Multisite'!#REF!</definedName>
    <definedName name="_vena_MultiSiteS1_MultiSiteB4_C_FV_e3545e3dcc52420a84dcdae3a23a4597_12">'MYP-Multisite'!#REF!</definedName>
    <definedName name="_vena_MultiSiteS1_MultiSiteB4_C_FV_e3545e3dcc52420a84dcdae3a23a4597_13">'MYP-Multisite'!#REF!</definedName>
    <definedName name="_vena_MultiSiteS1_MultiSiteB4_C_FV_e3545e3dcc52420a84dcdae3a23a4597_2">'MYP-Multisite'!#REF!</definedName>
    <definedName name="_vena_MultiSiteS1_MultiSiteB4_C_FV_e3545e3dcc52420a84dcdae3a23a4597_4">'MYP-Multisite'!#REF!</definedName>
    <definedName name="_vena_MultiSiteS1_MultiSiteB4_C_FV_e3545e3dcc52420a84dcdae3a23a4597_6">'MYP-Multisite'!#REF!</definedName>
    <definedName name="_vena_MultiSiteS1_MultiSiteB4_C_FV_e3545e3dcc52420a84dcdae3a23a4597_8">'MYP-Multisite'!#REF!</definedName>
    <definedName name="_vena_MultiSiteS1_MultiSiteB4_C_FV_e3545e3dcc52420a84dcdae3a23a4597_9">'MYP-Multisite'!#REF!</definedName>
    <definedName name="_vena_MultiSiteS1_MultiSiteB4_R_5_720177941099970694">'MYP-Multisite'!#REF!</definedName>
    <definedName name="_vena_MultiSiteS1_P_3_720177941083193402" comment="*">'MYP-Multisite'!#REF!</definedName>
    <definedName name="_vena_MultiSiteS1_P_6_720177941255159927" comment="*">'MYP-Multisite'!#REF!</definedName>
    <definedName name="_vena_MultiSiteS1_P_7_720177941267742850" comment="*">'MYP-Multisite'!#REF!</definedName>
    <definedName name="_vena_MYPS1_MYPB1_C_8_720177941305491604">MYP!#REF!</definedName>
    <definedName name="_vena_MYPS1_MYPB1_C_8_720177941305491604_1">MYP!#REF!</definedName>
    <definedName name="_vena_MYPS1_MYPB1_C_8_720177941305491604_2">MYP!#REF!</definedName>
    <definedName name="_vena_MYPS1_MYPB1_C_8_720177941305491604_3">MYP!#REF!</definedName>
    <definedName name="_vena_MYPS1_MYPB1_C_8_720177941305491604_4">MYP!#REF!</definedName>
    <definedName name="_vena_MYPS1_MYPB1_C_8_720177941305491604_5">MYP!#REF!</definedName>
    <definedName name="_vena_MYPS1_MYPB1_C_8_720177941309685820">MYP!#REF!</definedName>
    <definedName name="_vena_MYPS1_MYPB1_C_FV_56493ffece784c5db4cd0fd3b40a250d">MYP!#REF!</definedName>
    <definedName name="_vena_MYPS1_MYPB1_C_FV_56493ffece784c5db4cd0fd3b40a250d_1">MYP!#REF!</definedName>
    <definedName name="_vena_MYPS1_MYPB1_C_FV_56493ffece784c5db4cd0fd3b40a250d_2">MYP!#REF!</definedName>
    <definedName name="_vena_MYPS1_MYPB1_C_FV_56493ffece784c5db4cd0fd3b40a250d_3">MYP!#REF!</definedName>
    <definedName name="_vena_MYPS1_MYPB1_C_FV_56493ffece784c5db4cd0fd3b40a250d_4">MYP!#REF!</definedName>
    <definedName name="_vena_MYPS1_MYPB1_C_FV_56493ffece784c5db4cd0fd3b40a250d_5">MYP!#REF!</definedName>
    <definedName name="_vena_MYPS1_MYPB1_C_FV_56493ffece784c5db4cd0fd3b40a250d_6">MYP!#REF!</definedName>
    <definedName name="_vena_MYPS1_MYPB1_C_FV_e1c3a244dc3d4f149ecdf7d748811086">MYP!#REF!</definedName>
    <definedName name="_vena_MYPS1_MYPB1_C_FV_e1c3a244dc3d4f149ecdf7d748811086_1">MYP!#REF!</definedName>
    <definedName name="_vena_MYPS1_MYPB1_C_FV_e1c3a244dc3d4f149ecdf7d748811086_2">MYP!#REF!</definedName>
    <definedName name="_vena_MYPS1_MYPB1_C_FV_e1c3a244dc3d4f149ecdf7d748811086_3">MYP!#REF!</definedName>
    <definedName name="_vena_MYPS1_MYPB1_C_FV_e1c3a244dc3d4f149ecdf7d748811086_4">MYP!#REF!</definedName>
    <definedName name="_vena_MYPS1_MYPB1_C_FV_e1c3a244dc3d4f149ecdf7d748811086_5">MYP!#REF!</definedName>
    <definedName name="_vena_MYPS1_MYPB1_C_FV_e1c3a244dc3d4f149ecdf7d748811086_6">MYP!#REF!</definedName>
    <definedName name="_vena_MYPS1_MYPB1_C_FV_e3545e3dcc52420a84dcdae3a23a4597">MYP!#REF!</definedName>
    <definedName name="_vena_MYPS1_MYPB1_C_FV_e3545e3dcc52420a84dcdae3a23a4597_1">MYP!#REF!</definedName>
    <definedName name="_vena_MYPS1_MYPB1_C_FV_e3545e3dcc52420a84dcdae3a23a4597_2">MYP!#REF!</definedName>
    <definedName name="_vena_MYPS1_MYPB1_C_FV_e3545e3dcc52420a84dcdae3a23a4597_3">MYP!#REF!</definedName>
    <definedName name="_vena_MYPS1_MYPB1_C_FV_e3545e3dcc52420a84dcdae3a23a4597_4">MYP!#REF!</definedName>
    <definedName name="_vena_MYPS1_MYPB1_C_FV_e3545e3dcc52420a84dcdae3a23a4597_5">MYP!#REF!</definedName>
    <definedName name="_vena_MYPS1_MYPB1_C_FV_e3545e3dcc52420a84dcdae3a23a4597_6">MYP!#REF!</definedName>
    <definedName name="_vena_MYPS1_MYPB1_R_5_720177941099970669">MYP!#REF!</definedName>
    <definedName name="_vena_MYPS1_MYPB1_R_5_720177941104164898">MYP!#REF!</definedName>
    <definedName name="_vena_MYPS1_MYPB1_R_5_720177941104164901">MYP!#REF!</definedName>
    <definedName name="_vena_MYPS1_MYPB1_R_5_720177941104164983">MYP!#REF!</definedName>
    <definedName name="_vena_MYPS1_MYPB1_R_5_720177941104164991">MYP!#REF!</definedName>
    <definedName name="_vena_MYPS1_MYPB1_R_5_720177941104164996">MYP!#REF!</definedName>
    <definedName name="_vena_MYPS1_MYPB1_R_5_720177941112553481">MYP!#REF!</definedName>
    <definedName name="_vena_MYPS1_MYPB1_R_5_720177941112553512">MYP!#REF!</definedName>
    <definedName name="_vena_MYPS1_MYPB1_R_5_720177941116747842">MYP!#REF!</definedName>
    <definedName name="_vena_MYPS1_MYPB1_R_5_720177941116747917">MYP!#REF!</definedName>
    <definedName name="_vena_MYPS1_MYPB1_R_5_720177941116747920">MYP!#REF!</definedName>
    <definedName name="_vena_MYPS1_MYPB1_R_5_720177941120942166">MYP!#REF!</definedName>
    <definedName name="_vena_MYPS1_MYPB1_R_5_720177941125136495">MYP!#REF!</definedName>
    <definedName name="_vena_MYPS1_MYPB1_R_5_720177941129330772">MYP!#REF!</definedName>
    <definedName name="_vena_MYPS1_MYPB1_R_5_720177941129330775">MYP!#REF!</definedName>
    <definedName name="_vena_MYPS1_MYPB1_R_5_720177941133525048">MYP!#REF!</definedName>
    <definedName name="_vena_MYPS1_MYPB1_R_5_720177941133525051">MYP!#REF!</definedName>
    <definedName name="_vena_MYPS1_MYPB1_R_5_720177941137719437">MYP!#REF!</definedName>
    <definedName name="_vena_MYPS1_MYPB1_R_5_720177941141913614">MYP!#REF!</definedName>
    <definedName name="_vena_MYPS1_MYPB1_R_5_720177941141913621">MYP!#REF!</definedName>
    <definedName name="_vena_MYPS1_MYPB1_R_FV_42f34b52efc14701904e2bd69b949ebb">MYP!#REF!</definedName>
    <definedName name="_vena_MYPS1_MYPB1_R_FV_42f34b52efc14701904e2bd69b949ebb_114">MYP!#REF!</definedName>
    <definedName name="_vena_MYPS1_MYPB1_R_FV_42f34b52efc14701904e2bd69b949ebb_115">MYP!#REF!</definedName>
    <definedName name="_vena_MYPS1_MYPB1_R_FV_42f34b52efc14701904e2bd69b949ebb_116">MYP!#REF!</definedName>
    <definedName name="_vena_MYPS1_MYPB1_R_FV_42f34b52efc14701904e2bd69b949ebb_117">MYP!#REF!</definedName>
    <definedName name="_vena_MYPS1_MYPB1_R_FV_42f34b52efc14701904e2bd69b949ebb_118">MYP!#REF!</definedName>
    <definedName name="_vena_MYPS1_MYPB1_R_FV_42f34b52efc14701904e2bd69b949ebb_119">MYP!#REF!</definedName>
    <definedName name="_vena_MYPS1_MYPB1_R_FV_42f34b52efc14701904e2bd69b949ebb_121">MYP!#REF!</definedName>
    <definedName name="_vena_MYPS1_MYPB1_R_FV_42f34b52efc14701904e2bd69b949ebb_123">MYP!#REF!</definedName>
    <definedName name="_vena_MYPS1_MYPB1_R_FV_42f34b52efc14701904e2bd69b949ebb_124">MYP!#REF!</definedName>
    <definedName name="_vena_MYPS1_MYPB1_R_FV_42f34b52efc14701904e2bd69b949ebb_125">MYP!#REF!</definedName>
    <definedName name="_vena_MYPS1_MYPB1_R_FV_42f34b52efc14701904e2bd69b949ebb_126">MYP!#REF!</definedName>
    <definedName name="_vena_MYPS1_MYPB1_R_FV_42f34b52efc14701904e2bd69b949ebb_127">MYP!#REF!</definedName>
    <definedName name="_vena_MYPS1_MYPB1_R_FV_42f34b52efc14701904e2bd69b949ebb_128">MYP!#REF!</definedName>
    <definedName name="_vena_MYPS1_MYPB1_R_FV_42f34b52efc14701904e2bd69b949ebb_129">MYP!#REF!</definedName>
    <definedName name="_vena_MYPS1_MYPB1_R_FV_42f34b52efc14701904e2bd69b949ebb_130">MYP!#REF!</definedName>
    <definedName name="_vena_MYPS1_MYPB1_R_FV_42f34b52efc14701904e2bd69b949ebb_131">MYP!#REF!</definedName>
    <definedName name="_vena_MYPS1_MYPB1_R_FV_42f34b52efc14701904e2bd69b949ebb_132">MYP!#REF!</definedName>
    <definedName name="_vena_MYPS1_MYPB1_R_FV_42f34b52efc14701904e2bd69b949ebb_133">MYP!#REF!</definedName>
    <definedName name="_vena_MYPS1_MYPB1_R_FV_42f34b52efc14701904e2bd69b949ebb_134">MYP!#REF!</definedName>
    <definedName name="_vena_MYPS1_MYPB1_R_FV_42f34b52efc14701904e2bd69b949ebb_135">MYP!#REF!</definedName>
    <definedName name="_vena_MYPS1_MYPB1_R_FV_42f34b52efc14701904e2bd69b949ebb_136">MYP!#REF!</definedName>
    <definedName name="_vena_MYPS1_MYPB1_R_FV_42f34b52efc14701904e2bd69b949ebb_137">MYP!#REF!</definedName>
    <definedName name="_vena_MYPS1_MYPB1_R_FV_42f34b52efc14701904e2bd69b949ebb_138">MYP!#REF!</definedName>
    <definedName name="_vena_MYPS1_MYPB1_R_FV_42f34b52efc14701904e2bd69b949ebb_139">MYP!#REF!</definedName>
    <definedName name="_vena_MYPS1_MYPB1_R_FV_42f34b52efc14701904e2bd69b949ebb_140">MYP!#REF!</definedName>
    <definedName name="_vena_MYPS1_MYPB1_R_FV_42f34b52efc14701904e2bd69b949ebb_141">MYP!#REF!</definedName>
    <definedName name="_vena_MYPS1_MYPB1_R_FV_42f34b52efc14701904e2bd69b949ebb_142">MYP!#REF!</definedName>
    <definedName name="_vena_MYPS1_MYPB1_R_FV_42f34b52efc14701904e2bd69b949ebb_143">MYP!#REF!</definedName>
    <definedName name="_vena_MYPS1_MYPB1_R_FV_42f34b52efc14701904e2bd69b949ebb_144">MYP!#REF!</definedName>
    <definedName name="_vena_MYPS1_MYPB1_R_FV_42f34b52efc14701904e2bd69b949ebb_145">MYP!#REF!</definedName>
    <definedName name="_vena_MYPS1_MYPB1_R_FV_42f34b52efc14701904e2bd69b949ebb_146">MYP!#REF!</definedName>
    <definedName name="_vena_MYPS1_MYPB1_R_FV_42f34b52efc14701904e2bd69b949ebb_147">MYP!#REF!</definedName>
    <definedName name="_vena_MYPS1_MYPB1_R_FV_42f34b52efc14701904e2bd69b949ebb_148">MYP!#REF!</definedName>
    <definedName name="_vena_MYPS1_MYPB1_R_FV_42f34b52efc14701904e2bd69b949ebb_149">MYP!#REF!</definedName>
    <definedName name="_vena_MYPS1_MYPB1_R_FV_42f34b52efc14701904e2bd69b949ebb_150">MYP!#REF!</definedName>
    <definedName name="_vena_MYPS1_MYPB1_R_FV_42f34b52efc14701904e2bd69b949ebb_151">MYP!#REF!</definedName>
    <definedName name="_vena_MYPS1_MYPB1_R_FV_42f34b52efc14701904e2bd69b949ebb_152">MYP!#REF!</definedName>
    <definedName name="_vena_MYPS1_MYPB1_R_FV_42f34b52efc14701904e2bd69b949ebb_153">MYP!#REF!</definedName>
    <definedName name="_vena_MYPS1_MYPB1_R_FV_42f34b52efc14701904e2bd69b949ebb_154">MYP!#REF!</definedName>
    <definedName name="_vena_MYPS1_MYPB1_R_FV_42f34b52efc14701904e2bd69b949ebb_155">MYP!#REF!</definedName>
    <definedName name="_vena_MYPS1_MYPB1_R_FV_42f34b52efc14701904e2bd69b949ebb_156">MYP!#REF!</definedName>
    <definedName name="_vena_MYPS1_MYPB1_R_FV_42f34b52efc14701904e2bd69b949ebb_157">MYP!#REF!</definedName>
    <definedName name="_vena_MYPS1_MYPB1_R_FV_42f34b52efc14701904e2bd69b949ebb_158">MYP!#REF!</definedName>
    <definedName name="_vena_MYPS1_MYPB1_R_FV_42f34b52efc14701904e2bd69b949ebb_159">MYP!#REF!</definedName>
    <definedName name="_vena_MYPS1_MYPB1_R_FV_42f34b52efc14701904e2bd69b949ebb_160">MYP!#REF!</definedName>
    <definedName name="_vena_MYPS1_MYPB1_R_FV_42f34b52efc14701904e2bd69b949ebb_161">MYP!#REF!</definedName>
    <definedName name="_vena_MYPS1_MYPB1_R_FV_42f34b52efc14701904e2bd69b949ebb_162">MYP!#REF!</definedName>
    <definedName name="_vena_MYPS1_MYPB1_R_FV_42f34b52efc14701904e2bd69b949ebb_163">MYP!#REF!</definedName>
    <definedName name="_vena_MYPS1_MYPB1_R_FV_42f34b52efc14701904e2bd69b949ebb_164">MYP!#REF!</definedName>
    <definedName name="_vena_MYPS1_MYPB1_R_FV_42f34b52efc14701904e2bd69b949ebb_165">MYP!#REF!</definedName>
    <definedName name="_vena_MYPS1_MYPB1_R_FV_42f34b52efc14701904e2bd69b949ebb_166">MYP!#REF!</definedName>
    <definedName name="_vena_MYPS1_MYPB1_R_FV_42f34b52efc14701904e2bd69b949ebb_167">MYP!#REF!</definedName>
    <definedName name="_vena_MYPS1_MYPB1_R_FV_42f34b52efc14701904e2bd69b949ebb_168">MYP!#REF!</definedName>
    <definedName name="_vena_MYPS1_MYPB1_R_FV_42f34b52efc14701904e2bd69b949ebb_169">MYP!#REF!</definedName>
    <definedName name="_vena_MYPS1_MYPB1_R_FV_42f34b52efc14701904e2bd69b949ebb_170">MYP!#REF!</definedName>
    <definedName name="_vena_MYPS1_MYPB1_R_FV_42f34b52efc14701904e2bd69b949ebb_171">MYP!#REF!</definedName>
    <definedName name="_vena_MYPS1_MYPB1_R_FV_42f34b52efc14701904e2bd69b949ebb_172">MYP!#REF!</definedName>
    <definedName name="_vena_MYPS1_MYPB1_R_FV_42f34b52efc14701904e2bd69b949ebb_173">MYP!#REF!</definedName>
    <definedName name="_vena_MYPS1_MYPB1_R_FV_42f34b52efc14701904e2bd69b949ebb_174">MYP!#REF!</definedName>
    <definedName name="_vena_MYPS1_MYPB1_R_FV_42f34b52efc14701904e2bd69b949ebb_175">MYP!#REF!</definedName>
    <definedName name="_vena_MYPS1_MYPB1_R_FV_42f34b52efc14701904e2bd69b949ebb_176">MYP!#REF!</definedName>
    <definedName name="_vena_MYPS1_MYPB1_R_FV_42f34b52efc14701904e2bd69b949ebb_177">MYP!#REF!</definedName>
    <definedName name="_vena_MYPS1_MYPB1_R_FV_42f34b52efc14701904e2bd69b949ebb_178">MYP!#REF!</definedName>
    <definedName name="_vena_MYPS1_MYPB1_R_FV_42f34b52efc14701904e2bd69b949ebb_179">MYP!#REF!</definedName>
    <definedName name="_vena_MYPS1_MYPB1_R_FV_42f34b52efc14701904e2bd69b949ebb_180">MYP!#REF!</definedName>
    <definedName name="_vena_MYPS1_MYPB1_R_FV_42f34b52efc14701904e2bd69b949ebb_181">MYP!#REF!</definedName>
    <definedName name="_vena_MYPS1_MYPB1_R_FV_42f34b52efc14701904e2bd69b949ebb_182">MYP!#REF!</definedName>
    <definedName name="_vena_MYPS1_MYPB1_R_FV_42f34b52efc14701904e2bd69b949ebb_183">MYP!#REF!</definedName>
    <definedName name="_vena_MYPS1_MYPB1_R_FV_42f34b52efc14701904e2bd69b949ebb_184">MYP!#REF!</definedName>
    <definedName name="_vena_MYPS1_MYPB1_R_FV_42f34b52efc14701904e2bd69b949ebb_185">MYP!#REF!</definedName>
    <definedName name="_vena_MYPS1_MYPB1_R_FV_42f34b52efc14701904e2bd69b949ebb_186">MYP!#REF!</definedName>
    <definedName name="_vena_MYPS1_MYPB1_R_FV_42f34b52efc14701904e2bd69b949ebb_187">MYP!#REF!</definedName>
    <definedName name="_vena_MYPS1_MYPB1_R_FV_42f34b52efc14701904e2bd69b949ebb_188">MYP!#REF!</definedName>
    <definedName name="_vena_MYPS1_MYPB1_R_FV_42f34b52efc14701904e2bd69b949ebb_189">MYP!#REF!</definedName>
    <definedName name="_vena_MYPS1_MYPB1_R_FV_42f34b52efc14701904e2bd69b949ebb_190">MYP!#REF!</definedName>
    <definedName name="_vena_MYPS1_MYPB1_R_FV_42f34b52efc14701904e2bd69b949ebb_191">MYP!#REF!</definedName>
    <definedName name="_vena_MYPS1_MYPB1_R_FV_42f34b52efc14701904e2bd69b949ebb_192">MYP!#REF!</definedName>
    <definedName name="_vena_MYPS1_MYPB1_R_FV_42f34b52efc14701904e2bd69b949ebb_193">MYP!#REF!</definedName>
    <definedName name="_vena_MYPS1_MYPB1_R_FV_42f34b52efc14701904e2bd69b949ebb_194">MYP!#REF!</definedName>
    <definedName name="_vena_MYPS1_MYPB1_R_FV_42f34b52efc14701904e2bd69b949ebb_195">MYP!#REF!</definedName>
    <definedName name="_vena_MYPS1_MYPB1_R_FV_42f34b52efc14701904e2bd69b949ebb_196">MYP!#REF!</definedName>
    <definedName name="_vena_MYPS1_MYPB1_R_FV_42f34b52efc14701904e2bd69b949ebb_197">MYP!#REF!</definedName>
    <definedName name="_vena_MYPS1_MYPB1_R_FV_42f34b52efc14701904e2bd69b949ebb_198">MYP!#REF!</definedName>
    <definedName name="_vena_MYPS1_MYPB1_R_FV_42f34b52efc14701904e2bd69b949ebb_199">MYP!#REF!</definedName>
    <definedName name="_vena_MYPS1_MYPB1_R_FV_42f34b52efc14701904e2bd69b949ebb_2">MYP!#REF!</definedName>
    <definedName name="_vena_MYPS1_MYPB1_R_FV_42f34b52efc14701904e2bd69b949ebb_200">MYP!#REF!</definedName>
    <definedName name="_vena_MYPS1_MYPB1_R_FV_42f34b52efc14701904e2bd69b949ebb_201">MYP!#REF!</definedName>
    <definedName name="_vena_MYPS1_MYPB1_R_FV_42f34b52efc14701904e2bd69b949ebb_202">MYP!#REF!</definedName>
    <definedName name="_vena_MYPS1_MYPB1_R_FV_42f34b52efc14701904e2bd69b949ebb_203">MYP!#REF!</definedName>
    <definedName name="_vena_MYPS1_MYPB1_R_FV_42f34b52efc14701904e2bd69b949ebb_204">MYP!#REF!</definedName>
    <definedName name="_vena_MYPS1_MYPB1_R_FV_42f34b52efc14701904e2bd69b949ebb_205">MYP!#REF!</definedName>
    <definedName name="_vena_MYPS1_MYPB1_R_FV_42f34b52efc14701904e2bd69b949ebb_206">MYP!#REF!</definedName>
    <definedName name="_vena_MYPS1_MYPB1_R_FV_42f34b52efc14701904e2bd69b949ebb_207">MYP!#REF!</definedName>
    <definedName name="_vena_MYPS1_MYPB1_R_FV_42f34b52efc14701904e2bd69b949ebb_208">MYP!#REF!</definedName>
    <definedName name="_vena_MYPS1_MYPB1_R_FV_42f34b52efc14701904e2bd69b949ebb_209">MYP!#REF!</definedName>
    <definedName name="_vena_MYPS1_MYPB1_R_FV_42f34b52efc14701904e2bd69b949ebb_210">MYP!#REF!</definedName>
    <definedName name="_vena_MYPS1_MYPB1_R_FV_42f34b52efc14701904e2bd69b949ebb_211">MYP!#REF!</definedName>
    <definedName name="_vena_MYPS1_MYPB1_R_FV_42f34b52efc14701904e2bd69b949ebb_212">MYP!#REF!</definedName>
    <definedName name="_vena_MYPS1_MYPB1_R_FV_42f34b52efc14701904e2bd69b949ebb_213">MYP!#REF!</definedName>
    <definedName name="_vena_MYPS1_MYPB1_R_FV_42f34b52efc14701904e2bd69b949ebb_214">MYP!#REF!</definedName>
    <definedName name="_vena_MYPS1_MYPB1_R_FV_42f34b52efc14701904e2bd69b949ebb_215">MYP!#REF!</definedName>
    <definedName name="_vena_MYPS1_MYPB1_R_FV_42f34b52efc14701904e2bd69b949ebb_216">MYP!#REF!</definedName>
    <definedName name="_vena_MYPS1_MYPB1_R_FV_42f34b52efc14701904e2bd69b949ebb_217">MYP!#REF!</definedName>
    <definedName name="_vena_MYPS1_MYPB1_R_FV_42f34b52efc14701904e2bd69b949ebb_218">MYP!#REF!</definedName>
    <definedName name="_vena_MYPS1_MYPB1_R_FV_42f34b52efc14701904e2bd69b949ebb_219">MYP!#REF!</definedName>
    <definedName name="_vena_MYPS1_MYPB1_R_FV_42f34b52efc14701904e2bd69b949ebb_220">MYP!#REF!</definedName>
    <definedName name="_vena_MYPS1_MYPB1_R_FV_42f34b52efc14701904e2bd69b949ebb_221">MYP!#REF!</definedName>
    <definedName name="_vena_MYPS1_MYPB1_R_FV_42f34b52efc14701904e2bd69b949ebb_222">MYP!#REF!</definedName>
    <definedName name="_vena_MYPS1_MYPB1_R_FV_42f34b52efc14701904e2bd69b949ebb_223">MYP!#REF!</definedName>
    <definedName name="_vena_MYPS1_MYPB1_R_FV_42f34b52efc14701904e2bd69b949ebb_224">MYP!#REF!</definedName>
    <definedName name="_vena_MYPS1_MYPB1_R_FV_42f34b52efc14701904e2bd69b949ebb_225">MYP!#REF!</definedName>
    <definedName name="_vena_MYPS1_MYPB1_R_FV_42f34b52efc14701904e2bd69b949ebb_226">MYP!#REF!</definedName>
    <definedName name="_vena_MYPS1_MYPB1_R_FV_42f34b52efc14701904e2bd69b949ebb_227">MYP!#REF!</definedName>
    <definedName name="_vena_MYPS1_MYPB1_R_FV_42f34b52efc14701904e2bd69b949ebb_229">MYP!#REF!</definedName>
    <definedName name="_vena_MYPS1_MYPB1_R_FV_42f34b52efc14701904e2bd69b949ebb_230">MYP!#REF!</definedName>
    <definedName name="_vena_MYPS1_MYPB1_R_FV_42f34b52efc14701904e2bd69b949ebb_231">MYP!#REF!</definedName>
    <definedName name="_vena_MYPS1_MYPB1_R_FV_42f34b52efc14701904e2bd69b949ebb_233">MYP!#REF!</definedName>
    <definedName name="_vena_MYPS1_MYPB1_R_FV_42f34b52efc14701904e2bd69b949ebb_235">MYP!#REF!</definedName>
    <definedName name="_vena_MYPS1_MYPB1_R_FV_42f34b52efc14701904e2bd69b949ebb_236">MYP!#REF!</definedName>
    <definedName name="_vena_MYPS1_MYPB1_R_FV_42f34b52efc14701904e2bd69b949ebb_237">MYP!#REF!</definedName>
    <definedName name="_vena_MYPS1_MYPB1_R_FV_42f34b52efc14701904e2bd69b949ebb_238">MYP!#REF!</definedName>
    <definedName name="_vena_MYPS1_MYPB1_R_FV_42f34b52efc14701904e2bd69b949ebb_239">MYP!#REF!</definedName>
    <definedName name="_vena_MYPS1_MYPB1_R_FV_42f34b52efc14701904e2bd69b949ebb_240">MYP!#REF!</definedName>
    <definedName name="_vena_MYPS1_MYPB1_R_FV_42f34b52efc14701904e2bd69b949ebb_241">MYP!#REF!</definedName>
    <definedName name="_vena_MYPS1_MYPB1_R_FV_42f34b52efc14701904e2bd69b949ebb_242">MYP!#REF!</definedName>
    <definedName name="_vena_MYPS1_MYPB1_R_FV_42f34b52efc14701904e2bd69b949ebb_243">MYP!#REF!</definedName>
    <definedName name="_vena_MYPS1_MYPB1_R_FV_42f34b52efc14701904e2bd69b949ebb_244">MYP!#REF!</definedName>
    <definedName name="_vena_MYPS1_MYPB1_R_FV_42f34b52efc14701904e2bd69b949ebb_245">MYP!#REF!</definedName>
    <definedName name="_vena_MYPS1_MYPB1_R_FV_42f34b52efc14701904e2bd69b949ebb_246">MYP!#REF!</definedName>
    <definedName name="_vena_MYPS1_MYPB1_R_FV_42f34b52efc14701904e2bd69b949ebb_247">MYP!#REF!</definedName>
    <definedName name="_vena_MYPS1_MYPB1_R_FV_42f34b52efc14701904e2bd69b949ebb_248">MYP!#REF!</definedName>
    <definedName name="_vena_MYPS1_MYPB1_R_FV_42f34b52efc14701904e2bd69b949ebb_249">MYP!#REF!</definedName>
    <definedName name="_vena_MYPS1_MYPB1_R_FV_42f34b52efc14701904e2bd69b949ebb_250">MYP!#REF!</definedName>
    <definedName name="_vena_MYPS1_MYPB1_R_FV_42f34b52efc14701904e2bd69b949ebb_251">MYP!#REF!</definedName>
    <definedName name="_vena_MYPS1_MYPB1_R_FV_42f34b52efc14701904e2bd69b949ebb_252">MYP!#REF!</definedName>
    <definedName name="_vena_MYPS1_MYPB1_R_FV_42f34b52efc14701904e2bd69b949ebb_253">MYP!#REF!</definedName>
    <definedName name="_vena_MYPS1_MYPB1_R_FV_42f34b52efc14701904e2bd69b949ebb_254">MYP!#REF!</definedName>
    <definedName name="_vena_MYPS1_MYPB1_R_FV_42f34b52efc14701904e2bd69b949ebb_255">MYP!#REF!</definedName>
    <definedName name="_vena_MYPS1_MYPB1_R_FV_42f34b52efc14701904e2bd69b949ebb_256">MYP!#REF!</definedName>
    <definedName name="_vena_MYPS1_MYPB1_R_FV_42f34b52efc14701904e2bd69b949ebb_257">MYP!#REF!</definedName>
    <definedName name="_vena_MYPS1_MYPB1_R_FV_42f34b52efc14701904e2bd69b949ebb_258">MYP!#REF!</definedName>
    <definedName name="_vena_MYPS1_MYPB1_R_FV_42f34b52efc14701904e2bd69b949ebb_259">MYP!#REF!</definedName>
    <definedName name="_vena_MYPS1_MYPB1_R_FV_42f34b52efc14701904e2bd69b949ebb_260">MYP!#REF!</definedName>
    <definedName name="_vena_MYPS1_MYPB1_R_FV_42f34b52efc14701904e2bd69b949ebb_261">MYP!#REF!</definedName>
    <definedName name="_vena_MYPS1_MYPB1_R_FV_42f34b52efc14701904e2bd69b949ebb_262">MYP!#REF!</definedName>
    <definedName name="_vena_MYPS1_MYPB1_R_FV_42f34b52efc14701904e2bd69b949ebb_263">MYP!#REF!</definedName>
    <definedName name="_vena_MYPS1_MYPB1_R_FV_42f34b52efc14701904e2bd69b949ebb_264">MYP!#REF!</definedName>
    <definedName name="_vena_MYPS1_MYPB1_R_FV_42f34b52efc14701904e2bd69b949ebb_265">MYP!#REF!</definedName>
    <definedName name="_vena_MYPS1_MYPB1_R_FV_42f34b52efc14701904e2bd69b949ebb_266">MYP!#REF!</definedName>
    <definedName name="_vena_MYPS1_MYPB1_R_FV_42f34b52efc14701904e2bd69b949ebb_267">MYP!#REF!</definedName>
    <definedName name="_vena_MYPS1_MYPB1_R_FV_42f34b52efc14701904e2bd69b949ebb_268">MYP!#REF!</definedName>
    <definedName name="_vena_MYPS1_MYPB1_R_FV_42f34b52efc14701904e2bd69b949ebb_269">MYP!#REF!</definedName>
    <definedName name="_vena_MYPS1_MYPB1_R_FV_42f34b52efc14701904e2bd69b949ebb_270">MYP!#REF!</definedName>
    <definedName name="_vena_MYPS1_MYPB1_R_FV_42f34b52efc14701904e2bd69b949ebb_271">MYP!#REF!</definedName>
    <definedName name="_vena_MYPS1_MYPB1_R_FV_42f34b52efc14701904e2bd69b949ebb_272">MYP!#REF!</definedName>
    <definedName name="_vena_MYPS1_MYPB1_R_FV_42f34b52efc14701904e2bd69b949ebb_273">MYP!#REF!</definedName>
    <definedName name="_vena_MYPS1_MYPB1_R_FV_42f34b52efc14701904e2bd69b949ebb_274">MYP!#REF!</definedName>
    <definedName name="_vena_MYPS1_MYPB1_R_FV_42f34b52efc14701904e2bd69b949ebb_275">MYP!#REF!</definedName>
    <definedName name="_vena_MYPS1_MYPB1_R_FV_42f34b52efc14701904e2bd69b949ebb_276">MYP!#REF!</definedName>
    <definedName name="_vena_MYPS1_MYPB1_R_FV_42f34b52efc14701904e2bd69b949ebb_277">MYP!#REF!</definedName>
    <definedName name="_vena_MYPS1_MYPB1_R_FV_42f34b52efc14701904e2bd69b949ebb_278">MYP!#REF!</definedName>
    <definedName name="_vena_MYPS1_MYPB1_R_FV_42f34b52efc14701904e2bd69b949ebb_279">MYP!#REF!</definedName>
    <definedName name="_vena_MYPS1_MYPB1_R_FV_42f34b52efc14701904e2bd69b949ebb_280">MYP!#REF!</definedName>
    <definedName name="_vena_MYPS1_MYPB1_R_FV_42f34b52efc14701904e2bd69b949ebb_281">MYP!#REF!</definedName>
    <definedName name="_vena_MYPS1_MYPB1_R_FV_42f34b52efc14701904e2bd69b949ebb_282">MYP!#REF!</definedName>
    <definedName name="_vena_MYPS1_MYPB1_R_FV_42f34b52efc14701904e2bd69b949ebb_283">MYP!#REF!</definedName>
    <definedName name="_vena_MYPS1_MYPB1_R_FV_42f34b52efc14701904e2bd69b949ebb_284">MYP!#REF!</definedName>
    <definedName name="_vena_MYPS1_MYPB1_R_FV_42f34b52efc14701904e2bd69b949ebb_285">MYP!#REF!</definedName>
    <definedName name="_vena_MYPS1_MYPB1_R_FV_42f34b52efc14701904e2bd69b949ebb_286">MYP!#REF!</definedName>
    <definedName name="_vena_MYPS1_MYPB1_R_FV_42f34b52efc14701904e2bd69b949ebb_287">MYP!#REF!</definedName>
    <definedName name="_vena_MYPS1_MYPB1_R_FV_42f34b52efc14701904e2bd69b949ebb_288">MYP!#REF!</definedName>
    <definedName name="_vena_MYPS1_MYPB1_R_FV_42f34b52efc14701904e2bd69b949ebb_289">MYP!#REF!</definedName>
    <definedName name="_vena_MYPS1_MYPB1_R_FV_42f34b52efc14701904e2bd69b949ebb_290">MYP!#REF!</definedName>
    <definedName name="_vena_MYPS1_MYPB1_R_FV_42f34b52efc14701904e2bd69b949ebb_291">MYP!#REF!</definedName>
    <definedName name="_vena_MYPS1_MYPB1_R_FV_42f34b52efc14701904e2bd69b949ebb_292">MYP!#REF!</definedName>
    <definedName name="_vena_MYPS1_MYPB1_R_FV_42f34b52efc14701904e2bd69b949ebb_293">MYP!#REF!</definedName>
    <definedName name="_vena_MYPS1_MYPB1_R_FV_42f34b52efc14701904e2bd69b949ebb_294">MYP!#REF!</definedName>
    <definedName name="_vena_MYPS1_MYPB1_R_FV_42f34b52efc14701904e2bd69b949ebb_295">MYP!#REF!</definedName>
    <definedName name="_vena_MYPS1_MYPB1_R_FV_42f34b52efc14701904e2bd69b949ebb_296">MYP!#REF!</definedName>
    <definedName name="_vena_MYPS1_MYPB1_R_FV_42f34b52efc14701904e2bd69b949ebb_297">MYP!#REF!</definedName>
    <definedName name="_vena_MYPS1_MYPB1_R_FV_42f34b52efc14701904e2bd69b949ebb_298">MYP!#REF!</definedName>
    <definedName name="_vena_MYPS1_MYPB1_R_FV_42f34b52efc14701904e2bd69b949ebb_299">MYP!#REF!</definedName>
    <definedName name="_vena_MYPS1_MYPB1_R_FV_42f34b52efc14701904e2bd69b949ebb_3">MYP!#REF!</definedName>
    <definedName name="_vena_MYPS1_MYPB1_R_FV_42f34b52efc14701904e2bd69b949ebb_300">MYP!#REF!</definedName>
    <definedName name="_vena_MYPS1_MYPB1_R_FV_42f34b52efc14701904e2bd69b949ebb_301">MYP!#REF!</definedName>
    <definedName name="_vena_MYPS1_MYPB1_R_FV_42f34b52efc14701904e2bd69b949ebb_302">MYP!#REF!</definedName>
    <definedName name="_vena_MYPS1_MYPB1_R_FV_42f34b52efc14701904e2bd69b949ebb_303">MYP!#REF!</definedName>
    <definedName name="_vena_MYPS1_MYPB1_R_FV_42f34b52efc14701904e2bd69b949ebb_304">MYP!#REF!</definedName>
    <definedName name="_vena_MYPS1_MYPB1_R_FV_42f34b52efc14701904e2bd69b949ebb_305">MYP!#REF!</definedName>
    <definedName name="_vena_MYPS1_MYPB1_R_FV_42f34b52efc14701904e2bd69b949ebb_307">MYP!#REF!</definedName>
    <definedName name="_vena_MYPS1_MYPB1_R_FV_42f34b52efc14701904e2bd69b949ebb_308">MYP!#REF!</definedName>
    <definedName name="_vena_MYPS1_MYPB1_R_FV_42f34b52efc14701904e2bd69b949ebb_309">MYP!#REF!</definedName>
    <definedName name="_vena_MYPS1_MYPB1_R_FV_42f34b52efc14701904e2bd69b949ebb_312">MYP!#REF!</definedName>
    <definedName name="_vena_MYPS1_MYPB1_R_FV_42f34b52efc14701904e2bd69b949ebb_313">MYP!#REF!</definedName>
    <definedName name="_vena_MYPS1_MYPB1_R_FV_42f34b52efc14701904e2bd69b949ebb_314">MYP!#REF!</definedName>
    <definedName name="_vena_MYPS1_MYPB1_R_FV_42f34b52efc14701904e2bd69b949ebb_315">MYP!#REF!</definedName>
    <definedName name="_vena_MYPS1_MYPB1_R_FV_42f34b52efc14701904e2bd69b949ebb_316">MYP!#REF!</definedName>
    <definedName name="_vena_MYPS1_MYPB1_R_FV_42f34b52efc14701904e2bd69b949ebb_317">MYP!#REF!</definedName>
    <definedName name="_vena_MYPS1_MYPB1_R_FV_42f34b52efc14701904e2bd69b949ebb_318">MYP!#REF!</definedName>
    <definedName name="_vena_MYPS1_MYPB1_R_FV_42f34b52efc14701904e2bd69b949ebb_319">MYP!#REF!</definedName>
    <definedName name="_vena_MYPS1_MYPB1_R_FV_42f34b52efc14701904e2bd69b949ebb_320">MYP!#REF!</definedName>
    <definedName name="_vena_MYPS1_MYPB1_R_FV_42f34b52efc14701904e2bd69b949ebb_321">MYP!#REF!</definedName>
    <definedName name="_vena_MYPS1_MYPB1_R_FV_42f34b52efc14701904e2bd69b949ebb_322">MYP!#REF!</definedName>
    <definedName name="_vena_MYPS1_MYPB1_R_FV_42f34b52efc14701904e2bd69b949ebb_323">MYP!#REF!</definedName>
    <definedName name="_vena_MYPS1_MYPB1_R_FV_42f34b52efc14701904e2bd69b949ebb_324">MYP!#REF!</definedName>
    <definedName name="_vena_MYPS1_MYPB1_R_FV_42f34b52efc14701904e2bd69b949ebb_325">MYP!#REF!</definedName>
    <definedName name="_vena_MYPS1_MYPB1_R_FV_42f34b52efc14701904e2bd69b949ebb_326">MYP!#REF!</definedName>
    <definedName name="_vena_MYPS1_MYPB1_R_FV_42f34b52efc14701904e2bd69b949ebb_327">MYP!#REF!</definedName>
    <definedName name="_vena_MYPS1_MYPB1_R_FV_42f34b52efc14701904e2bd69b949ebb_328">MYP!#REF!</definedName>
    <definedName name="_vena_MYPS1_MYPB1_R_FV_42f34b52efc14701904e2bd69b949ebb_329">MYP!#REF!</definedName>
    <definedName name="_vena_MYPS1_MYPB1_R_FV_42f34b52efc14701904e2bd69b949ebb_330">MYP!#REF!</definedName>
    <definedName name="_vena_MYPS1_MYPB1_R_FV_42f34b52efc14701904e2bd69b949ebb_331">MYP!#REF!</definedName>
    <definedName name="_vena_MYPS1_MYPB1_R_FV_42f34b52efc14701904e2bd69b949ebb_332">MYP!#REF!</definedName>
    <definedName name="_vena_MYPS1_MYPB1_R_FV_42f34b52efc14701904e2bd69b949ebb_333">MYP!#REF!</definedName>
    <definedName name="_vena_MYPS1_MYPB1_R_FV_42f34b52efc14701904e2bd69b949ebb_334">MYP!#REF!</definedName>
    <definedName name="_vena_MYPS1_MYPB1_R_FV_42f34b52efc14701904e2bd69b949ebb_335">MYP!#REF!</definedName>
    <definedName name="_vena_MYPS1_MYPB1_R_FV_42f34b52efc14701904e2bd69b949ebb_336">MYP!#REF!</definedName>
    <definedName name="_vena_MYPS1_MYPB1_R_FV_42f34b52efc14701904e2bd69b949ebb_337">MYP!#REF!</definedName>
    <definedName name="_vena_MYPS1_MYPB1_R_FV_42f34b52efc14701904e2bd69b949ebb_338">MYP!#REF!</definedName>
    <definedName name="_vena_MYPS1_MYPB1_R_FV_42f34b52efc14701904e2bd69b949ebb_339">MYP!#REF!</definedName>
    <definedName name="_vena_MYPS1_MYPB1_R_FV_42f34b52efc14701904e2bd69b949ebb_340">MYP!#REF!</definedName>
    <definedName name="_vena_MYPS1_MYPB1_R_FV_42f34b52efc14701904e2bd69b949ebb_341">MYP!#REF!</definedName>
    <definedName name="_vena_MYPS1_MYPB1_R_FV_42f34b52efc14701904e2bd69b949ebb_342">MYP!#REF!</definedName>
    <definedName name="_vena_MYPS1_MYPB1_R_FV_42f34b52efc14701904e2bd69b949ebb_343">MYP!#REF!</definedName>
    <definedName name="_vena_MYPS1_MYPB1_R_FV_42f34b52efc14701904e2bd69b949ebb_344">MYP!#REF!</definedName>
    <definedName name="_vena_MYPS1_MYPB1_R_FV_42f34b52efc14701904e2bd69b949ebb_345">MYP!#REF!</definedName>
    <definedName name="_vena_MYPS1_MYPB1_R_FV_42f34b52efc14701904e2bd69b949ebb_346">MYP!#REF!</definedName>
    <definedName name="_vena_MYPS1_MYPB1_R_FV_42f34b52efc14701904e2bd69b949ebb_347">MYP!#REF!</definedName>
    <definedName name="_vena_MYPS1_MYPB1_R_FV_42f34b52efc14701904e2bd69b949ebb_348">MYP!#REF!</definedName>
    <definedName name="_vena_MYPS1_MYPB1_R_FV_42f34b52efc14701904e2bd69b949ebb_349">MYP!#REF!</definedName>
    <definedName name="_vena_MYPS1_MYPB1_R_FV_42f34b52efc14701904e2bd69b949ebb_350">MYP!#REF!</definedName>
    <definedName name="_vena_MYPS1_MYPB1_R_FV_42f34b52efc14701904e2bd69b949ebb_351">MYP!#REF!</definedName>
    <definedName name="_vena_MYPS1_MYPB1_R_FV_42f34b52efc14701904e2bd69b949ebb_352">MYP!#REF!</definedName>
    <definedName name="_vena_MYPS1_MYPB1_R_FV_42f34b52efc14701904e2bd69b949ebb_353">MYP!#REF!</definedName>
    <definedName name="_vena_MYPS1_MYPB1_R_FV_42f34b52efc14701904e2bd69b949ebb_354">MYP!#REF!</definedName>
    <definedName name="_vena_MYPS1_MYPB1_R_FV_42f34b52efc14701904e2bd69b949ebb_355">MYP!#REF!</definedName>
    <definedName name="_vena_MYPS1_MYPB1_R_FV_42f34b52efc14701904e2bd69b949ebb_4">MYP!#REF!</definedName>
    <definedName name="_vena_MYPS1_MYPB2_C_4_720177941095776277">MYP!#REF!</definedName>
    <definedName name="_vena_MYPS1_MYPB2_C_4_720177941095776277_1">MYP!#REF!</definedName>
    <definedName name="_vena_MYPS1_MYPB2_C_8_720177941305491737">MYP!#REF!</definedName>
    <definedName name="_vena_MYPS1_MYPB2_C_8_720177941309685782">MYP!#REF!</definedName>
    <definedName name="_vena_MYPS1_MYPB2_C_FV_56493ffece784c5db4cd0fd3b40a250d_4">MYP!#REF!</definedName>
    <definedName name="_vena_MYPS1_MYPB2_C_FV_56493ffece784c5db4cd0fd3b40a250d_5">MYP!#REF!</definedName>
    <definedName name="_vena_MYPS1_MYPB2_C_FV_e3545e3dcc52420a84dcdae3a23a4597_1">MYP!#REF!</definedName>
    <definedName name="_vena_MYPS1_MYPB2_C_FV_e3545e3dcc52420a84dcdae3a23a4597_2">MYP!#REF!</definedName>
    <definedName name="_vena_MYPS1_MYPB2_R_5_721231448376606720">MYP!#REF!</definedName>
    <definedName name="_vena_MYPS1_MYPB2_R_5_721231448380801024">MYP!#REF!</definedName>
    <definedName name="_vena_MYPS1_MYPB2_R_5_721231448384995329">MYP!#REF!</definedName>
    <definedName name="_vena_MYPS1_MYPB2_R_5_721231448384995331">MYP!#REF!</definedName>
    <definedName name="_vena_MYPS1_MYPB2_R_5_721231448384995333">MYP!#REF!</definedName>
    <definedName name="_vena_MYPS1_MYPB2_R_5_721231448389189633">MYP!#REF!</definedName>
    <definedName name="_vena_MYPS1_MYPB2_R_5_721231448389189635">MYP!#REF!</definedName>
    <definedName name="_vena_MYPS1_MYPB2_R_5_721231448393383937">MYP!#REF!</definedName>
    <definedName name="_vena_MYPS1_MYPB2_R_5_721231448393383939">MYP!#REF!</definedName>
    <definedName name="_vena_MYPS1_MYPB2_R_5_721231448393383941">MYP!#REF!</definedName>
    <definedName name="_vena_MYPS1_MYPB2_R_5_721231448397578241">MYP!#REF!</definedName>
    <definedName name="_vena_MYPS1_MYPB2_R_5_721231448397578243">MYP!#REF!</definedName>
    <definedName name="_vena_MYPS1_MYPB2_R_5_721231448401772545">MYP!#REF!</definedName>
    <definedName name="_vena_MYPS1_MYPB2_R_5_721231448401772547">MYP!#REF!</definedName>
    <definedName name="_vena_MYPS1_MYPB2_R_5_721231448401772549">MYP!#REF!</definedName>
    <definedName name="_vena_MYPS1_MYPB2_R_5_721231448405966849">MYP!#REF!</definedName>
    <definedName name="_vena_MYPS1_MYPB2_R_5_721231448405966851">MYP!#REF!</definedName>
    <definedName name="_vena_MYPS1_MYPB2_R_5_721231448410161153">MYP!#REF!</definedName>
    <definedName name="_vena_MYPS1_MYPB2_R_5_721231448410161155">MYP!#REF!</definedName>
    <definedName name="_vena_MYPS1_MYPB2_R_5_721231448410161157">MYP!#REF!</definedName>
    <definedName name="_vena_MYPS1_MYPB2_R_5_721231448414355457">MYP!#REF!</definedName>
    <definedName name="_vena_MYPS1_MYPB2_R_5_721231448414355459">MYP!#REF!</definedName>
    <definedName name="_vena_MYPS1_MYPB2_R_5_721231448414355461">MYP!#REF!</definedName>
    <definedName name="_vena_MYPS1_MYPB2_R_5_721231448418549761">MYP!#REF!</definedName>
    <definedName name="_vena_MYPS1_MYPB2_R_5_721231448418549763">MYP!#REF!</definedName>
    <definedName name="_vena_MYPS1_MYPB2_R_5_721231448422744065">MYP!#REF!</definedName>
    <definedName name="_vena_MYPS1_MYPB2_R_5_721231448422744067">MYP!#REF!</definedName>
    <definedName name="_vena_MYPS1_MYPB2_R_5_721231448422744069">MYP!#REF!</definedName>
    <definedName name="_vena_MYPS1_MYPB2_R_5_721231448426938369">MYP!#REF!</definedName>
    <definedName name="_vena_MYPS1_MYPB2_R_5_721231448426938371">MYP!#REF!</definedName>
    <definedName name="_vena_MYPS1_MYPB2_R_5_721231448431132673">MYP!#REF!</definedName>
    <definedName name="_vena_MYPS1_MYPB2_R_5_721231448431132675">MYP!#REF!</definedName>
    <definedName name="_vena_MYPS1_MYPB2_R_5_721231448431132677">MYP!#REF!</definedName>
    <definedName name="_vena_MYPS1_MYPB2_R_5_721231448435326977">MYP!#REF!</definedName>
    <definedName name="_vena_MYPS1_MYPB2_R_5_721231448435326979">MYP!#REF!</definedName>
    <definedName name="_vena_MYPS1_MYPB2_R_5_721231448439521281">MYP!#REF!</definedName>
    <definedName name="_vena_MYPS1_MYPB2_R_5_721231448439521283">MYP!#REF!</definedName>
    <definedName name="_vena_MYPS1_MYPB2_R_5_721231448439521285">MYP!#REF!</definedName>
    <definedName name="_vena_MYPS1_MYPB2_R_5_721231448443715585">MYP!#REF!</definedName>
    <definedName name="_vena_MYPS1_MYPB2_R_5_721231448443715587">MYP!#REF!</definedName>
    <definedName name="_vena_MYPS1_MYPB2_R_5_721231448443715589">MYP!#REF!</definedName>
    <definedName name="_vena_MYPS1_MYPB2_R_5_721231448447909889">MYP!#REF!</definedName>
    <definedName name="_vena_MYPS1_MYPB2_R_5_721231448447909891">MYP!#REF!</definedName>
    <definedName name="_vena_MYPS1_MYPB2_R_5_721231448452104193">MYP!#REF!</definedName>
    <definedName name="_vena_MYPS1_MYPB2_R_5_721231448452104195">MYP!#REF!</definedName>
    <definedName name="_vena_MYPS1_MYPB2_R_5_721231448452104197">MYP!#REF!</definedName>
    <definedName name="_vena_MYPS1_MYPB2_R_5_721231448456298497">MYP!#REF!</definedName>
    <definedName name="_vena_MYPS1_MYPB2_R_5_721231448456298499">MYP!#REF!</definedName>
    <definedName name="_vena_MYPS1_MYPB2_R_5_721231448460492801">MYP!#REF!</definedName>
    <definedName name="_vena_MYPS1_MYPB2_R_5_721231448460492803">MYP!#REF!</definedName>
    <definedName name="_vena_MYPS1_MYPB2_R_5_721231448460492805">MYP!#REF!</definedName>
    <definedName name="_vena_MYPS1_MYPB2_R_5_721231448464687105">MYP!#REF!</definedName>
    <definedName name="_vena_MYPS1_MYPB2_R_5_721231448464687107">MYP!#REF!</definedName>
    <definedName name="_vena_MYPS1_MYPB2_R_5_721231448468881409">MYP!#REF!</definedName>
    <definedName name="_vena_MYPS1_MYPB2_R_5_721231448468881411">MYP!#REF!</definedName>
    <definedName name="_vena_MYPS1_MYPB2_R_5_721231448468881413">MYP!#REF!</definedName>
    <definedName name="_vena_MYPS1_MYPB2_R_5_721231448473075713">MYP!#REF!</definedName>
    <definedName name="_vena_MYPS1_MYPB2_R_5_721231448477270016">MYP!#REF!</definedName>
    <definedName name="_vena_MYPS1_MYPB2_R_5_721231448481464321">MYP!#REF!</definedName>
    <definedName name="_vena_MYPS1_MYPB2_R_5_721231448481464323">MYP!#REF!</definedName>
    <definedName name="_vena_MYPS1_MYPB2_R_5_721231448481464325">MYP!#REF!</definedName>
    <definedName name="_vena_MYPS1_MYPB2_R_5_721231448485658625">MYP!#REF!</definedName>
    <definedName name="_vena_MYPS1_MYPB2_R_5_721231448485658627">MYP!#REF!</definedName>
    <definedName name="_vena_MYPS1_MYPB2_R_5_721231448489852929">MYP!#REF!</definedName>
    <definedName name="_vena_MYPS1_MYPB2_R_5_721231448489852931">MYP!#REF!</definedName>
    <definedName name="_vena_MYPS1_MYPB2_R_5_721231448489852933">MYP!#REF!</definedName>
    <definedName name="_vena_MYPS1_MYPB2_R_5_721231448494047233">MYP!#REF!</definedName>
    <definedName name="_vena_MYPS1_MYPB2_R_5_721231448494047235">MYP!#REF!</definedName>
    <definedName name="_vena_MYPS1_MYPB2_R_5_721231448498241536">MYP!#REF!</definedName>
    <definedName name="_vena_MYPS1_MYPB2_R_5_721231448502435841">MYP!#REF!</definedName>
    <definedName name="_vena_MYPS1_MYPB2_R_5_721231448502435843">MYP!#REF!</definedName>
    <definedName name="_vena_MYPS1_MYPB2_R_5_721231448506630145">MYP!#REF!</definedName>
    <definedName name="_vena_MYPS1_MYPB2_R_5_721231448506630147">MYP!#REF!</definedName>
    <definedName name="_vena_MYPS1_MYPB2_R_5_721231448506630149">MYP!#REF!</definedName>
    <definedName name="_vena_MYPS1_MYPB2_R_5_721231448510824449">MYP!#REF!</definedName>
    <definedName name="_vena_MYPS1_MYPB2_R_5_721231448510824451">MYP!#REF!</definedName>
    <definedName name="_vena_MYPS1_MYPB2_R_5_721231448515018753">MYP!#REF!</definedName>
    <definedName name="_vena_MYPS1_MYPB2_R_5_721231448515018755">MYP!#REF!</definedName>
    <definedName name="_vena_MYPS1_MYPB2_R_5_721231448515018757">MYP!#REF!</definedName>
    <definedName name="_vena_MYPS1_MYPB2_R_5_721231448519213057">MYP!#REF!</definedName>
    <definedName name="_vena_MYPS1_MYPB2_R_5_721231448519213059">MYP!#REF!</definedName>
    <definedName name="_vena_MYPS1_MYPB2_R_5_721231448523407361">MYP!#REF!</definedName>
    <definedName name="_vena_MYPS1_MYPB2_R_5_721231448523407363">MYP!#REF!</definedName>
    <definedName name="_vena_MYPS1_MYPB2_R_5_721231448523407365">MYP!#REF!</definedName>
    <definedName name="_vena_MYPS1_MYPB2_R_5_721231448527601665">MYP!#REF!</definedName>
    <definedName name="_vena_MYPS1_MYPB2_R_5_721231448527601667">MYP!#REF!</definedName>
    <definedName name="_vena_MYPS1_MYPB2_R_5_721231448531795969">MYP!#REF!</definedName>
    <definedName name="_vena_MYPS1_MYPB2_R_5_721231448535990272">MYP!#REF!</definedName>
    <definedName name="_vena_MYPS1_MYPB2_R_5_721231448535990274">MYP!#REF!</definedName>
    <definedName name="_vena_MYPS1_MYPB2_R_5_721231448540184577">MYP!#REF!</definedName>
    <definedName name="_vena_MYPS1_MYPB2_R_5_721231448540184579">MYP!#REF!</definedName>
    <definedName name="_vena_MYPS1_MYPB2_R_5_721231448540184581">MYP!#REF!</definedName>
    <definedName name="_vena_MYPS1_MYPB2_R_5_721231448544378881">MYP!#REF!</definedName>
    <definedName name="_vena_MYPS1_MYPB2_R_5_721231448544378883">MYP!#REF!</definedName>
    <definedName name="_vena_MYPS1_MYPB2_R_5_721231448548573185">MYP!#REF!</definedName>
    <definedName name="_vena_MYPS1_MYPB2_R_5_721231448548573187">MYP!#REF!</definedName>
    <definedName name="_vena_MYPS1_MYPB2_R_5_721231448548573189">MYP!#REF!</definedName>
    <definedName name="_vena_MYPS1_MYPB2_R_5_721231448552767489">MYP!#REF!</definedName>
    <definedName name="_vena_MYPS1_MYPB2_R_5_721231448552767491">MYP!#REF!</definedName>
    <definedName name="_vena_MYPS1_MYPB2_R_5_721231448556961793">MYP!#REF!</definedName>
    <definedName name="_vena_MYPS1_MYPB2_R_5_721231448556961795">MYP!#REF!</definedName>
    <definedName name="_vena_MYPS1_MYPB2_R_5_721231448556961797">MYP!#REF!</definedName>
    <definedName name="_vena_MYPS1_MYPB2_R_5_721231448561156097">MYP!#REF!</definedName>
    <definedName name="_vena_MYPS1_MYPB2_R_5_721231448565350400">MYP!#REF!</definedName>
    <definedName name="_vena_MYPS1_MYPB2_R_5_721231448569544705">MYP!#REF!</definedName>
    <definedName name="_vena_MYPS1_MYPB2_R_5_721231448569544707">MYP!#REF!</definedName>
    <definedName name="_vena_MYPS1_MYPB2_R_5_721231448569544709">MYP!#REF!</definedName>
    <definedName name="_vena_MYPS1_MYPB2_R_5_721231448573739009">MYP!#REF!</definedName>
    <definedName name="_vena_MYPS1_MYPB2_R_5_721231448573739011">MYP!#REF!</definedName>
    <definedName name="_vena_MYPS1_MYPB2_R_5_721231448577933313">MYP!#REF!</definedName>
    <definedName name="_vena_MYPS1_MYPB2_R_5_721231448577933315">MYP!#REF!</definedName>
    <definedName name="_vena_MYPS1_MYPB2_R_5_721231448577933317">MYP!#REF!</definedName>
    <definedName name="_vena_MYPS1_MYPB2_R_5_721231448582127617">MYP!#REF!</definedName>
    <definedName name="_vena_MYPS1_MYPB2_R_5_721231448582127619">MYP!#REF!</definedName>
    <definedName name="_vena_MYPS1_MYPB2_R_5_721231448586321921">MYP!#REF!</definedName>
    <definedName name="_vena_MYPS1_MYPB2_R_5_721231448586321923">MYP!#REF!</definedName>
    <definedName name="_vena_MYPS1_MYPB2_R_5_721231448586321925">MYP!#REF!</definedName>
    <definedName name="_vena_MYPS1_MYPB2_R_5_721231448590516225">MYP!#REF!</definedName>
    <definedName name="_vena_MYPS1_MYPB2_R_5_721231448590516227">MYP!#REF!</definedName>
    <definedName name="_vena_MYPS1_MYPB2_R_5_721231448594710529">MYP!#REF!</definedName>
    <definedName name="_vena_MYPS1_MYPB2_R_5_721231448594710531">MYP!#REF!</definedName>
    <definedName name="_vena_MYPS1_MYPB2_R_5_721231448594710533">MYP!#REF!</definedName>
    <definedName name="_vena_MYPS1_MYPB2_R_5_721231448598904833">MYP!#REF!</definedName>
    <definedName name="_vena_MYPS1_MYPB2_R_5_721231448598904835">MYP!#REF!</definedName>
    <definedName name="_vena_MYPS1_MYPB2_R_5_721231448603099137">MYP!#REF!</definedName>
    <definedName name="_vena_MYPS1_MYPB2_R_5_721231448603099139">MYP!#REF!</definedName>
    <definedName name="_vena_MYPS1_MYPB2_R_5_721231448603099141">MYP!#REF!</definedName>
    <definedName name="_vena_MYPS1_MYPB2_R_5_721231448607293441">MYP!#REF!</definedName>
    <definedName name="_vena_MYPS1_MYPB2_R_5_721231448607293443">MYP!#REF!</definedName>
    <definedName name="_vena_MYPS1_MYPB2_R_5_721231448607293445">MYP!#REF!</definedName>
    <definedName name="_vena_MYPS1_MYPB2_R_5_721231448611487745">MYP!#REF!</definedName>
    <definedName name="_vena_MYPS1_MYPB2_R_5_721231448615682048">MYP!#REF!</definedName>
    <definedName name="_vena_MYPS1_MYPB2_R_5_721231448619876353">MYP!#REF!</definedName>
    <definedName name="_vena_MYPS1_MYPB2_R_5_721231448619876355">MYP!#REF!</definedName>
    <definedName name="_vena_MYPS1_MYPB2_R_5_721231448624070657">MYP!#REF!</definedName>
    <definedName name="_vena_MYPS1_MYPB2_R_5_721231448624070659">MYP!#REF!</definedName>
    <definedName name="_vena_MYPS1_MYPB2_R_5_721231448624070661">MYP!#REF!</definedName>
    <definedName name="_vena_MYPS1_MYPB2_R_5_721231448628264961">MYP!#REF!</definedName>
    <definedName name="_vena_MYPS1_MYPB2_R_5_721231448628264963">MYP!#REF!</definedName>
    <definedName name="_vena_MYPS1_MYPB2_R_5_721231448632459264">MYP!#REF!</definedName>
    <definedName name="_vena_MYPS1_MYPB2_R_5_721231448632459266">MYP!#REF!</definedName>
    <definedName name="_vena_MYPS1_MYPB2_R_5_721231448636653568">MYP!#REF!</definedName>
    <definedName name="_vena_MYPS1_MYPB2_R_5_721231448640847873">MYP!#REF!</definedName>
    <definedName name="_vena_MYPS1_MYPB2_R_5_721231448640847875">MYP!#REF!</definedName>
    <definedName name="_vena_MYPS1_MYPB2_R_5_721231448640847877">MYP!#REF!</definedName>
    <definedName name="_vena_MYPS1_MYPB2_R_5_721231448645042177">MYP!#REF!</definedName>
    <definedName name="_vena_MYPS1_MYPB2_R_5_721231448645042179">MYP!#REF!</definedName>
    <definedName name="_vena_MYPS1_MYPB2_R_5_721231448645042181">MYP!#REF!</definedName>
    <definedName name="_vena_MYPS1_MYPB2_R_5_721231448649236481">MYP!#REF!</definedName>
    <definedName name="_vena_MYPS1_MYPB2_R_5_721231448649236483">MYP!#REF!</definedName>
    <definedName name="_vena_MYPS1_MYPB2_R_5_721231448653430785">MYP!#REF!</definedName>
    <definedName name="_vena_MYPS1_MYPB2_R_5_721231448657625088">MYP!#REF!</definedName>
    <definedName name="_vena_MYPS1_MYPB2_R_5_721231448657625090">MYP!#REF!</definedName>
    <definedName name="_vena_MYPS1_MYPB2_R_5_721231448661819393">MYP!#REF!</definedName>
    <definedName name="_vena_MYPS1_MYPB2_R_5_721231448661819395">MYP!#REF!</definedName>
    <definedName name="_vena_MYPS1_MYPB2_R_5_721231448666013697">MYP!#REF!</definedName>
    <definedName name="_vena_MYPS1_MYPB2_R_5_721231448666013699">MYP!#REF!</definedName>
    <definedName name="_vena_MYPS1_MYPB2_R_5_721231448666013701">MYP!#REF!</definedName>
    <definedName name="_vena_MYPS1_MYPB2_R_5_721231448670208001">MYP!#REF!</definedName>
    <definedName name="_vena_MYPS1_MYPB2_R_5_721231448670208003">MYP!#REF!</definedName>
    <definedName name="_vena_MYPS1_MYPB2_R_5_721231448674402304">MYP!#REF!</definedName>
    <definedName name="_vena_MYPS1_MYPB2_R_5_721231448678596608">MYP!#REF!</definedName>
    <definedName name="_vena_MYPS1_MYPB2_R_5_721231448678596610">MYP!#REF!</definedName>
    <definedName name="_vena_MYPS1_MYPB2_R_5_721231448682790913">MYP!#REF!</definedName>
    <definedName name="_vena_MYPS1_MYPB2_R_5_721231448682790915">MYP!#REF!</definedName>
    <definedName name="_vena_MYPS1_MYPB2_R_5_721231448686985216">MYP!#REF!</definedName>
    <definedName name="_vena_MYPS1_MYPB2_R_5_721231448691179521">MYP!#REF!</definedName>
    <definedName name="_vena_MYPS1_MYPB2_R_5_721231448691179523">MYP!#REF!</definedName>
    <definedName name="_vena_MYPS1_MYPB2_R_5_721231448691179525">MYP!#REF!</definedName>
    <definedName name="_vena_MYPS1_MYPB2_R_5_721231448695373825">MYP!#REF!</definedName>
    <definedName name="_vena_MYPS1_MYPB2_R_5_721231448695373827">MYP!#REF!</definedName>
    <definedName name="_vena_MYPS1_MYPB2_R_5_721231448699568129">MYP!#REF!</definedName>
    <definedName name="_vena_MYPS1_MYPB2_R_5_721231448699568131">MYP!#REF!</definedName>
    <definedName name="_vena_MYPS1_MYPB2_R_5_721231448699568133">MYP!#REF!</definedName>
    <definedName name="_vena_MYPS1_MYPB2_R_5_721231448703762433">MYP!#REF!</definedName>
    <definedName name="_vena_MYPS1_MYPB2_R_5_721231448703762435">MYP!#REF!</definedName>
    <definedName name="_vena_MYPS1_MYPB2_R_5_721231448707956737">MYP!#REF!</definedName>
    <definedName name="_vena_MYPS1_MYPB2_R_5_721231448712151041">MYP!#REF!</definedName>
    <definedName name="_vena_MYPS1_MYPB2_R_5_721231448712151043">MYP!#REF!</definedName>
    <definedName name="_vena_MYPS1_MYPB2_R_5_721231448716345345">MYP!#REF!</definedName>
    <definedName name="_vena_MYPS1_MYPB2_R_5_721231448720539648">MYP!#REF!</definedName>
    <definedName name="_vena_MYPS1_MYPB2_R_5_721231448720539650">MYP!#REF!</definedName>
    <definedName name="_vena_MYPS1_MYPB2_R_5_721231448724733953">MYP!#REF!</definedName>
    <definedName name="_vena_MYPS1_MYPB2_R_5_721231448724733955">MYP!#REF!</definedName>
    <definedName name="_vena_MYPS1_MYPB2_R_5_721231448728928257">MYP!#REF!</definedName>
    <definedName name="_vena_MYPS1_MYPB2_R_5_721231448728928259">MYP!#REF!</definedName>
    <definedName name="_vena_MYPS1_MYPB2_R_5_721231448728928261">MYP!#REF!</definedName>
    <definedName name="_vena_MYPS1_MYPB2_R_5_721231448737316864">MYP!#REF!</definedName>
    <definedName name="_vena_MYPS1_MYPB2_R_5_721231448737316866">MYP!#REF!</definedName>
    <definedName name="_vena_MYPS1_MYPB2_R_5_721231448741511169">MYP!#REF!</definedName>
    <definedName name="_vena_MYPS1_MYPB2_R_5_721231448741511171">MYP!#REF!</definedName>
    <definedName name="_vena_MYPS1_MYPB2_R_5_721231448741511173">MYP!#REF!</definedName>
    <definedName name="_vena_MYPS1_MYPB2_R_5_721231448745705473">MYP!#REF!</definedName>
    <definedName name="_vena_MYPS1_MYPB2_R_5_721231448745705475">MYP!#REF!</definedName>
    <definedName name="_vena_MYPS1_MYPB2_R_5_721231448749899776">MYP!#REF!</definedName>
    <definedName name="_vena_MYPS1_MYPB2_R_5_721231448749899778">MYP!#REF!</definedName>
    <definedName name="_vena_MYPS1_MYPB2_R_5_721231448754094080">MYP!#REF!</definedName>
    <definedName name="_vena_MYPS1_MYPB2_R_5_721231448758288385">MYP!#REF!</definedName>
    <definedName name="_vena_MYPS1_MYPB2_R_5_721231448758288387">MYP!#REF!</definedName>
    <definedName name="_vena_MYPS1_MYPB2_R_5_749087830139076610">MYP!#REF!</definedName>
    <definedName name="_vena_MYPS1_MYPB2_R_5_749087864905531392">MYP!#REF!</definedName>
    <definedName name="_vena_MYPS1_MYPB2_R_5_749087910850461696">MYP!#REF!</definedName>
    <definedName name="_vena_MYPS1_MYPB2_R_5_749088060013281299">MYP!#REF!</definedName>
    <definedName name="_vena_MYPS1_MYPB2_R_5_749088115352797184">MYP!#REF!</definedName>
    <definedName name="_vena_MYPS1_MYPB2_R_5_749088180418248704">MYP!#REF!</definedName>
    <definedName name="_vena_MYPS1_MYPB2_R_5_749088587086036992">MYP!#REF!</definedName>
    <definedName name="_vena_MYPS1_MYPB2_R_5_749112547660267520">MYP!#REF!</definedName>
    <definedName name="_vena_MYPS1_MYPB2_R_5_749112608271368192">MYP!#REF!</definedName>
    <definedName name="_vena_MYPS1_MYPB2_R_5_764289229879115776">MYP!#REF!</definedName>
    <definedName name="_vena_MYPS1_MYPB2_R_5_765814190010531840">MYP!#REF!</definedName>
    <definedName name="_vena_MYPS1_MYPB2_R_5_765814447679340544">MYP!#REF!</definedName>
    <definedName name="_vena_MYPS1_MYPB2_R_5_766526426957873152">MYP!#REF!</definedName>
    <definedName name="_vena_MYPS1_MYPB2_R_5_820137883691253760">MYP!#REF!</definedName>
    <definedName name="_vena_MYPS1_MYPB2_R_5_826639481931038720">MYP!#REF!</definedName>
    <definedName name="_vena_MYPS1_MYPB2_R_5_829902262057828352">MYP!#REF!</definedName>
    <definedName name="_vena_MYPS1_MYPB2_R_5_845143360720863232">MYP!#REF!</definedName>
    <definedName name="_vena_MYPS1_MYPB2_R_5_851989668665229312">MYP!#REF!</definedName>
    <definedName name="_vena_MYPS1_MYPB2_R_5_888954560046039041">MYP!#REF!</definedName>
    <definedName name="_vena_MYPS1_MYPB2_R_5_896565875103760385">MYP!#REF!</definedName>
    <definedName name="_vena_MYPS1_MYPB2_R_5_946970774233284608">MYP!#REF!</definedName>
    <definedName name="_vena_MYPS1_MYPB2_R_5_951930561890746371">MYP!#REF!</definedName>
    <definedName name="_vena_MYPS1_MYPB2_R_5_951930655779848193">MYP!#REF!</definedName>
    <definedName name="_vena_MYPS1_MYPB2_R_5_951930778467565568">MYP!#REF!</definedName>
    <definedName name="_vena_MYPS1_MYPB3_C_8_720177941305491604">MYP!#REF!</definedName>
    <definedName name="_vena_MYPS1_MYPB3_C_FV_56493ffece784c5db4cd0fd3b40a250d">MYP!#REF!</definedName>
    <definedName name="_vena_MYPS1_MYPB3_C_FV_e1c3a244dc3d4f149ecdf7d748811086">MYP!#REF!</definedName>
    <definedName name="_vena_MYPS1_MYPB3_C_FV_e3545e3dcc52420a84dcdae3a23a4597">MYP!#REF!</definedName>
    <definedName name="_vena_MYPS1_MYPB3_R_5_720177941112553486">MYP!#REF!</definedName>
    <definedName name="_vena_MYPS1_MYPB3_R_5_720177941112553490">MYP!#REF!</definedName>
    <definedName name="_vena_MYPS1_MYPB4_C_8_720177941309685766">MYP!#REF!</definedName>
    <definedName name="_vena_MYPS1_MYPB4_C_8_720177941309685766_1">MYP!#REF!</definedName>
    <definedName name="_vena_MYPS1_MYPB4_C_8_720177941309685766_2">MYP!#REF!</definedName>
    <definedName name="_vena_MYPS1_MYPB4_C_8_720177941309685766_3">MYP!#REF!</definedName>
    <definedName name="_vena_MYPS1_MYPB4_C_8_720177941309685766_4">MYP!#REF!</definedName>
    <definedName name="_vena_MYPS1_MYPB4_C_FV_56493ffece784c5db4cd0fd3b40a250d_1">MYP!#REF!</definedName>
    <definedName name="_vena_MYPS1_MYPB4_C_FV_56493ffece784c5db4cd0fd3b40a250d_2">MYP!#REF!</definedName>
    <definedName name="_vena_MYPS1_MYPB4_C_FV_56493ffece784c5db4cd0fd3b40a250d_3">MYP!#REF!</definedName>
    <definedName name="_vena_MYPS1_MYPB4_C_FV_56493ffece784c5db4cd0fd3b40a250d_4">MYP!#REF!</definedName>
    <definedName name="_vena_MYPS1_MYPB4_C_FV_56493ffece784c5db4cd0fd3b40a250d_5">MYP!#REF!</definedName>
    <definedName name="_vena_MYPS1_MYPB4_C_FV_e1c3a244dc3d4f149ecdf7d748811086">MYP!#REF!</definedName>
    <definedName name="_vena_MYPS1_MYPB4_C_FV_e1c3a244dc3d4f149ecdf7d748811086_1">MYP!#REF!</definedName>
    <definedName name="_vena_MYPS1_MYPB4_C_FV_e1c3a244dc3d4f149ecdf7d748811086_2">MYP!#REF!</definedName>
    <definedName name="_vena_MYPS1_MYPB4_C_FV_e1c3a244dc3d4f149ecdf7d748811086_3">MYP!#REF!</definedName>
    <definedName name="_vena_MYPS1_MYPB4_C_FV_e1c3a244dc3d4f149ecdf7d748811086_4">MYP!#REF!</definedName>
    <definedName name="_vena_MYPS1_MYPB4_C_FV_e3545e3dcc52420a84dcdae3a23a4597">MYP!#REF!</definedName>
    <definedName name="_vena_MYPS1_MYPB4_C_FV_e3545e3dcc52420a84dcdae3a23a4597_1">MYP!#REF!</definedName>
    <definedName name="_vena_MYPS1_MYPB4_C_FV_e3545e3dcc52420a84dcdae3a23a4597_2">MYP!#REF!</definedName>
    <definedName name="_vena_MYPS1_MYPB4_C_FV_e3545e3dcc52420a84dcdae3a23a4597_3">MYP!#REF!</definedName>
    <definedName name="_vena_MYPS1_MYPB4_C_FV_e3545e3dcc52420a84dcdae3a23a4597_4">MYP!#REF!</definedName>
    <definedName name="_vena_MYPS1_MYPB4_R_5_720177941099970694">MYP!#REF!</definedName>
    <definedName name="_vena_MYPS1_P_3_720177941083193402" comment="*">MYP!#REF!</definedName>
    <definedName name="_vena_MYPS1_P_6_720177941255159927" comment="*">MYP!#REF!</definedName>
    <definedName name="_vena_MYPS1_P_7_720177941267742850" comment="*">MYP!#REF!</definedName>
    <definedName name="_vena_PayrollS1_P_3_720177941083193402" comment="*">Payroll!#REF!</definedName>
    <definedName name="_vena_PayrollS1_P_6_720177941255159927" comment="*">Payroll!#REF!</definedName>
    <definedName name="_vena_PayrollS1_P_7_720177941267742850" comment="*">Payroll!#REF!</definedName>
    <definedName name="_vena_PayrollS1_P_FV_e3545e3dcc52420a84dcdae3a23a4597" comment="*">Payroll!#REF!</definedName>
    <definedName name="_vena_PayrollS1_PayrollB1_C_1_720177941045444637">Payroll!#REF!</definedName>
    <definedName name="_vena_PayrollS1_PayrollB1_C_1_720177941045444637_1">Payroll!#REF!</definedName>
    <definedName name="_vena_PayrollS1_PayrollB1_C_1_720177941045444637_10">Payroll!#REF!</definedName>
    <definedName name="_vena_PayrollS1_PayrollB1_C_1_720177941045444637_11">Payroll!#REF!</definedName>
    <definedName name="_vena_PayrollS1_PayrollB1_C_1_720177941045444637_2">Payroll!#REF!</definedName>
    <definedName name="_vena_PayrollS1_PayrollB1_C_1_720177941045444637_3">Payroll!#REF!</definedName>
    <definedName name="_vena_PayrollS1_PayrollB1_C_1_720177941045444637_4">Payroll!#REF!</definedName>
    <definedName name="_vena_PayrollS1_PayrollB1_C_1_720177941045444637_5">Payroll!#REF!</definedName>
    <definedName name="_vena_PayrollS1_PayrollB1_C_1_720177941045444637_6">Payroll!#REF!</definedName>
    <definedName name="_vena_PayrollS1_PayrollB1_C_1_720177941045444637_7">Payroll!#REF!</definedName>
    <definedName name="_vena_PayrollS1_PayrollB1_C_1_720177941045444637_8">Payroll!#REF!</definedName>
    <definedName name="_vena_PayrollS1_PayrollB1_C_1_720177941045444637_9">Payroll!#REF!</definedName>
    <definedName name="_vena_PayrollS1_PayrollB1_C_4_720177941095776277">Payroll!#REF!</definedName>
    <definedName name="_vena_PayrollS1_PayrollB1_C_4_720177941095776277_1">Payroll!#REF!</definedName>
    <definedName name="_vena_PayrollS1_PayrollB1_C_4_720177941095776277_2">Payroll!#REF!</definedName>
    <definedName name="_vena_PayrollS1_PayrollB1_C_4_720177941095776277_3">Payroll!#REF!</definedName>
    <definedName name="_vena_PayrollS1_PayrollB1_C_4_720177941095776277_4">Payroll!#REF!</definedName>
    <definedName name="_vena_PayrollS1_PayrollB1_C_4_720177941095776277_5">Payroll!#REF!</definedName>
    <definedName name="_vena_PayrollS1_PayrollB1_C_8_720177941305491529">Payroll!#REF!</definedName>
    <definedName name="_vena_PayrollS1_PayrollB1_C_8_720177941305491544">Payroll!#REF!</definedName>
    <definedName name="_vena_PayrollS1_PayrollB1_C_8_720177941305491583">Payroll!#REF!</definedName>
    <definedName name="_vena_PayrollS1_PayrollB1_C_8_720177941305491586">Payroll!#REF!</definedName>
    <definedName name="_vena_PayrollS1_PayrollB1_C_8_720177941305491590">Payroll!#REF!</definedName>
    <definedName name="_vena_PayrollS1_PayrollB1_C_8_720177941305491608">Payroll!#REF!</definedName>
    <definedName name="_vena_PayrollS1_PayrollB1_C_8_720177941305491608_1">Payroll!#REF!</definedName>
    <definedName name="_vena_PayrollS1_PayrollB1_C_8_720177941305491608_10">Payroll!#REF!</definedName>
    <definedName name="_vena_PayrollS1_PayrollB1_C_8_720177941305491608_11">Payroll!#REF!</definedName>
    <definedName name="_vena_PayrollS1_PayrollB1_C_8_720177941305491608_2">Payroll!#REF!</definedName>
    <definedName name="_vena_PayrollS1_PayrollB1_C_8_720177941305491608_3">Payroll!#REF!</definedName>
    <definedName name="_vena_PayrollS1_PayrollB1_C_8_720177941305491608_4">Payroll!#REF!</definedName>
    <definedName name="_vena_PayrollS1_PayrollB1_C_8_720177941305491608_5">Payroll!#REF!</definedName>
    <definedName name="_vena_PayrollS1_PayrollB1_C_8_720177941305491608_6">Payroll!#REF!</definedName>
    <definedName name="_vena_PayrollS1_PayrollB1_C_8_720177941305491608_7">Payroll!#REF!</definedName>
    <definedName name="_vena_PayrollS1_PayrollB1_C_8_720177941305491608_8">Payroll!#REF!</definedName>
    <definedName name="_vena_PayrollS1_PayrollB1_C_8_720177941305491608_9">Payroll!#REF!</definedName>
    <definedName name="_vena_PayrollS1_PayrollB1_C_8_720177941305491685">Payroll!#REF!</definedName>
    <definedName name="_vena_PayrollS1_PayrollB1_C_8_720177941305491744">Payroll!#REF!</definedName>
    <definedName name="_vena_PayrollS1_PayrollB1_C_8_720177941309685918">Payroll!#REF!</definedName>
    <definedName name="_vena_PayrollS1_PayrollB1_C_8_720177941309685918_1">Payroll!#REF!</definedName>
    <definedName name="_vena_PayrollS1_PayrollB1_C_8_720177941309685918_10">Payroll!#REF!</definedName>
    <definedName name="_vena_PayrollS1_PayrollB1_C_8_720177941309685918_11">Payroll!#REF!</definedName>
    <definedName name="_vena_PayrollS1_PayrollB1_C_8_720177941309685918_2">Payroll!#REF!</definedName>
    <definedName name="_vena_PayrollS1_PayrollB1_C_8_720177941309685918_3">Payroll!#REF!</definedName>
    <definedName name="_vena_PayrollS1_PayrollB1_C_8_720177941309685918_4">Payroll!#REF!</definedName>
    <definedName name="_vena_PayrollS1_PayrollB1_C_8_720177941309685918_5">Payroll!#REF!</definedName>
    <definedName name="_vena_PayrollS1_PayrollB1_C_8_720177941309685918_6">Payroll!#REF!</definedName>
    <definedName name="_vena_PayrollS1_PayrollB1_C_8_720177941309685918_7">Payroll!#REF!</definedName>
    <definedName name="_vena_PayrollS1_PayrollB1_C_8_720177941309685918_8">Payroll!#REF!</definedName>
    <definedName name="_vena_PayrollS1_PayrollB1_C_8_720177941309685918_9">Payroll!#REF!</definedName>
    <definedName name="_vena_PayrollS1_PayrollB1_C_FV_56493ffece784c5db4cd0fd3b40a250d">Payroll!#REF!</definedName>
    <definedName name="_vena_PayrollS1_PayrollB1_C_FV_56493ffece784c5db4cd0fd3b40a250d_1">Payroll!#REF!</definedName>
    <definedName name="_vena_PayrollS1_PayrollB1_C_FV_56493ffece784c5db4cd0fd3b40a250d_2">Payroll!#REF!</definedName>
    <definedName name="_vena_PayrollS1_PayrollB1_C_FV_56493ffece784c5db4cd0fd3b40a250d_3">Payroll!#REF!</definedName>
    <definedName name="_vena_PayrollS1_PayrollB1_C_FV_56493ffece784c5db4cd0fd3b40a250d_4">Payroll!#REF!</definedName>
    <definedName name="_vena_PayrollS1_PayrollB1_C_FV_56493ffece784c5db4cd0fd3b40a250d_5">Payroll!#REF!</definedName>
    <definedName name="_vena_PayrollS1_PayrollB1_C_FV_56493ffece784c5db4cd0fd3b40a250d_6">Payroll!#REF!</definedName>
    <definedName name="_vena_PayrollS1_PayrollB1_C_FV_e1c3a244dc3d4f149ecdf7d748811086">Payroll!#REF!</definedName>
    <definedName name="_vena_PayrollS1_PayrollB1_C_FV_e1c3a244dc3d4f149ecdf7d748811086_1">Payroll!#REF!</definedName>
    <definedName name="_vena_PayrollS1_PayrollB1_C_FV_e1c3a244dc3d4f149ecdf7d748811086_10">Payroll!#REF!</definedName>
    <definedName name="_vena_PayrollS1_PayrollB1_C_FV_e1c3a244dc3d4f149ecdf7d748811086_11">Payroll!#REF!</definedName>
    <definedName name="_vena_PayrollS1_PayrollB1_C_FV_e1c3a244dc3d4f149ecdf7d748811086_12">Payroll!#REF!</definedName>
    <definedName name="_vena_PayrollS1_PayrollB1_C_FV_e1c3a244dc3d4f149ecdf7d748811086_13">Payroll!#REF!</definedName>
    <definedName name="_vena_PayrollS1_PayrollB1_C_FV_e1c3a244dc3d4f149ecdf7d748811086_14">Payroll!#REF!</definedName>
    <definedName name="_vena_PayrollS1_PayrollB1_C_FV_e1c3a244dc3d4f149ecdf7d748811086_15">Payroll!#REF!</definedName>
    <definedName name="_vena_PayrollS1_PayrollB1_C_FV_e1c3a244dc3d4f149ecdf7d748811086_16">Payroll!#REF!</definedName>
    <definedName name="_vena_PayrollS1_PayrollB1_C_FV_e1c3a244dc3d4f149ecdf7d748811086_17">Payroll!#REF!</definedName>
    <definedName name="_vena_PayrollS1_PayrollB1_C_FV_e1c3a244dc3d4f149ecdf7d748811086_18">Payroll!#REF!</definedName>
    <definedName name="_vena_PayrollS1_PayrollB1_C_FV_e1c3a244dc3d4f149ecdf7d748811086_19">Payroll!#REF!</definedName>
    <definedName name="_vena_PayrollS1_PayrollB1_C_FV_e1c3a244dc3d4f149ecdf7d748811086_2">Payroll!#REF!</definedName>
    <definedName name="_vena_PayrollS1_PayrollB1_C_FV_e1c3a244dc3d4f149ecdf7d748811086_20">Payroll!#REF!</definedName>
    <definedName name="_vena_PayrollS1_PayrollB1_C_FV_e1c3a244dc3d4f149ecdf7d748811086_21">Payroll!#REF!</definedName>
    <definedName name="_vena_PayrollS1_PayrollB1_C_FV_e1c3a244dc3d4f149ecdf7d748811086_22">Payroll!#REF!</definedName>
    <definedName name="_vena_PayrollS1_PayrollB1_C_FV_e1c3a244dc3d4f149ecdf7d748811086_23">Payroll!#REF!</definedName>
    <definedName name="_vena_PayrollS1_PayrollB1_C_FV_e1c3a244dc3d4f149ecdf7d748811086_24">Payroll!#REF!</definedName>
    <definedName name="_vena_PayrollS1_PayrollB1_C_FV_e1c3a244dc3d4f149ecdf7d748811086_3">Payroll!#REF!</definedName>
    <definedName name="_vena_PayrollS1_PayrollB1_C_FV_e1c3a244dc3d4f149ecdf7d748811086_4">Payroll!#REF!</definedName>
    <definedName name="_vena_PayrollS1_PayrollB1_C_FV_e1c3a244dc3d4f149ecdf7d748811086_5">Payroll!#REF!</definedName>
    <definedName name="_vena_PayrollS1_PayrollB1_C_FV_e1c3a244dc3d4f149ecdf7d748811086_6">Payroll!#REF!</definedName>
    <definedName name="_vena_PayrollS1_PayrollB1_C_FV_e1c3a244dc3d4f149ecdf7d748811086_7">Payroll!#REF!</definedName>
    <definedName name="_vena_PayrollS1_PayrollB1_C_FV_e1c3a244dc3d4f149ecdf7d748811086_8">Payroll!#REF!</definedName>
    <definedName name="_vena_PayrollS1_PayrollB1_C_FV_e1c3a244dc3d4f149ecdf7d748811086_9">Payroll!#REF!</definedName>
    <definedName name="_vena_PayrollS1_PayrollB1_R_5_720177941150302210" comment="*">Payroll!#REF!</definedName>
    <definedName name="_vena_PayrollS1_PayrollB2_C_4_720177941095776277">Payroll!#REF!</definedName>
    <definedName name="_vena_PayrollS1_PayrollB2_C_4_720177941095776277_1">Payroll!#REF!</definedName>
    <definedName name="_vena_PayrollS1_PayrollB2_C_8_720177941305491544">Payroll!#REF!</definedName>
    <definedName name="_vena_PayrollS1_PayrollB2_C_8_720177941305491608">Payroll!#REF!</definedName>
    <definedName name="_vena_PayrollS1_PayrollB2_C_8_720177941305491608_1">Payroll!#REF!</definedName>
    <definedName name="_vena_PayrollS1_PayrollB2_C_8_720177941305491608_10">Payroll!#REF!</definedName>
    <definedName name="_vena_PayrollS1_PayrollB2_C_8_720177941305491608_11">Payroll!#REF!</definedName>
    <definedName name="_vena_PayrollS1_PayrollB2_C_8_720177941305491608_2">Payroll!#REF!</definedName>
    <definedName name="_vena_PayrollS1_PayrollB2_C_8_720177941305491608_3">Payroll!#REF!</definedName>
    <definedName name="_vena_PayrollS1_PayrollB2_C_8_720177941305491608_4">Payroll!#REF!</definedName>
    <definedName name="_vena_PayrollS1_PayrollB2_C_8_720177941305491608_5">Payroll!#REF!</definedName>
    <definedName name="_vena_PayrollS1_PayrollB2_C_8_720177941305491608_6">Payroll!#REF!</definedName>
    <definedName name="_vena_PayrollS1_PayrollB2_C_8_720177941305491608_7">Payroll!#REF!</definedName>
    <definedName name="_vena_PayrollS1_PayrollB2_C_8_720177941305491608_8">Payroll!#REF!</definedName>
    <definedName name="_vena_PayrollS1_PayrollB2_C_8_720177941305491608_9">Payroll!#REF!</definedName>
    <definedName name="_vena_PayrollS1_PayrollB2_C_8_720177941305491716">Payroll!#REF!</definedName>
    <definedName name="_vena_PayrollS1_PayrollB2_C_8_720177941309685918">Payroll!#REF!</definedName>
    <definedName name="_vena_PayrollS1_PayrollB2_C_8_720177941309685918_1">Payroll!#REF!</definedName>
    <definedName name="_vena_PayrollS1_PayrollB2_C_8_720177941309685918_10">Payroll!#REF!</definedName>
    <definedName name="_vena_PayrollS1_PayrollB2_C_8_720177941309685918_11">Payroll!#REF!</definedName>
    <definedName name="_vena_PayrollS1_PayrollB2_C_8_720177941309685918_2">Payroll!#REF!</definedName>
    <definedName name="_vena_PayrollS1_PayrollB2_C_8_720177941309685918_3">Payroll!#REF!</definedName>
    <definedName name="_vena_PayrollS1_PayrollB2_C_8_720177941309685918_4">Payroll!#REF!</definedName>
    <definedName name="_vena_PayrollS1_PayrollB2_C_8_720177941309685918_5">Payroll!#REF!</definedName>
    <definedName name="_vena_PayrollS1_PayrollB2_C_8_720177941309685918_6">Payroll!#REF!</definedName>
    <definedName name="_vena_PayrollS1_PayrollB2_C_8_720177941309685918_7">Payroll!#REF!</definedName>
    <definedName name="_vena_PayrollS1_PayrollB2_C_8_720177941309685918_8">Payroll!#REF!</definedName>
    <definedName name="_vena_PayrollS1_PayrollB2_C_8_720177941309685918_9">Payroll!#REF!</definedName>
    <definedName name="_vena_PayrollS1_PayrollB2_C_FV_56493ffece784c5db4cd0fd3b40a250d">Payroll!#REF!</definedName>
    <definedName name="_vena_PayrollS1_PayrollB2_C_FV_56493ffece784c5db4cd0fd3b40a250d_1">Payroll!#REF!</definedName>
    <definedName name="_vena_PayrollS1_PayrollB2_C_FV_56493ffece784c5db4cd0fd3b40a250d_10">Payroll!#REF!</definedName>
    <definedName name="_vena_PayrollS1_PayrollB2_C_FV_56493ffece784c5db4cd0fd3b40a250d_11">Payroll!#REF!</definedName>
    <definedName name="_vena_PayrollS1_PayrollB2_C_FV_56493ffece784c5db4cd0fd3b40a250d_12">Payroll!#REF!</definedName>
    <definedName name="_vena_PayrollS1_PayrollB2_C_FV_56493ffece784c5db4cd0fd3b40a250d_13">Payroll!#REF!</definedName>
    <definedName name="_vena_PayrollS1_PayrollB2_C_FV_56493ffece784c5db4cd0fd3b40a250d_14">Payroll!#REF!</definedName>
    <definedName name="_vena_PayrollS1_PayrollB2_C_FV_56493ffece784c5db4cd0fd3b40a250d_15">Payroll!#REF!</definedName>
    <definedName name="_vena_PayrollS1_PayrollB2_C_FV_56493ffece784c5db4cd0fd3b40a250d_16">Payroll!#REF!</definedName>
    <definedName name="_vena_PayrollS1_PayrollB2_C_FV_56493ffece784c5db4cd0fd3b40a250d_17">Payroll!#REF!</definedName>
    <definedName name="_vena_PayrollS1_PayrollB2_C_FV_56493ffece784c5db4cd0fd3b40a250d_18">Payroll!#REF!</definedName>
    <definedName name="_vena_PayrollS1_PayrollB2_C_FV_56493ffece784c5db4cd0fd3b40a250d_19">Payroll!#REF!</definedName>
    <definedName name="_vena_PayrollS1_PayrollB2_C_FV_56493ffece784c5db4cd0fd3b40a250d_2">Payroll!#REF!</definedName>
    <definedName name="_vena_PayrollS1_PayrollB2_C_FV_56493ffece784c5db4cd0fd3b40a250d_20">Payroll!#REF!</definedName>
    <definedName name="_vena_PayrollS1_PayrollB2_C_FV_56493ffece784c5db4cd0fd3b40a250d_21">Payroll!#REF!</definedName>
    <definedName name="_vena_PayrollS1_PayrollB2_C_FV_56493ffece784c5db4cd0fd3b40a250d_22">Payroll!#REF!</definedName>
    <definedName name="_vena_PayrollS1_PayrollB2_C_FV_56493ffece784c5db4cd0fd3b40a250d_23">Payroll!#REF!</definedName>
    <definedName name="_vena_PayrollS1_PayrollB2_C_FV_56493ffece784c5db4cd0fd3b40a250d_24">Payroll!#REF!</definedName>
    <definedName name="_vena_PayrollS1_PayrollB2_C_FV_56493ffece784c5db4cd0fd3b40a250d_25">Payroll!#REF!</definedName>
    <definedName name="_vena_PayrollS1_PayrollB2_C_FV_56493ffece784c5db4cd0fd3b40a250d_3">Payroll!#REF!</definedName>
    <definedName name="_vena_PayrollS1_PayrollB2_C_FV_56493ffece784c5db4cd0fd3b40a250d_4">Payroll!#REF!</definedName>
    <definedName name="_vena_PayrollS1_PayrollB2_C_FV_56493ffece784c5db4cd0fd3b40a250d_5">Payroll!#REF!</definedName>
    <definedName name="_vena_PayrollS1_PayrollB2_C_FV_56493ffece784c5db4cd0fd3b40a250d_6">Payroll!#REF!</definedName>
    <definedName name="_vena_PayrollS1_PayrollB2_C_FV_56493ffece784c5db4cd0fd3b40a250d_7">Payroll!#REF!</definedName>
    <definedName name="_vena_PayrollS1_PayrollB2_C_FV_56493ffece784c5db4cd0fd3b40a250d_8">Payroll!#REF!</definedName>
    <definedName name="_vena_PayrollS1_PayrollB2_C_FV_56493ffece784c5db4cd0fd3b40a250d_9">Payroll!#REF!</definedName>
    <definedName name="_vena_PayrollS1_PayrollB2_C_FV_e1c3a244dc3d4f149ecdf7d748811086">Payroll!#REF!</definedName>
    <definedName name="_vena_PayrollS1_PayrollB2_C_FV_e1c3a244dc3d4f149ecdf7d748811086_1">Payroll!#REF!</definedName>
    <definedName name="_vena_PayrollS1_PayrollB2_C_FV_e1c3a244dc3d4f149ecdf7d748811086_10">Payroll!#REF!</definedName>
    <definedName name="_vena_PayrollS1_PayrollB2_C_FV_e1c3a244dc3d4f149ecdf7d748811086_11">Payroll!#REF!</definedName>
    <definedName name="_vena_PayrollS1_PayrollB2_C_FV_e1c3a244dc3d4f149ecdf7d748811086_12">Payroll!#REF!</definedName>
    <definedName name="_vena_PayrollS1_PayrollB2_C_FV_e1c3a244dc3d4f149ecdf7d748811086_13">Payroll!#REF!</definedName>
    <definedName name="_vena_PayrollS1_PayrollB2_C_FV_e1c3a244dc3d4f149ecdf7d748811086_14">Payroll!#REF!</definedName>
    <definedName name="_vena_PayrollS1_PayrollB2_C_FV_e1c3a244dc3d4f149ecdf7d748811086_15">Payroll!#REF!</definedName>
    <definedName name="_vena_PayrollS1_PayrollB2_C_FV_e1c3a244dc3d4f149ecdf7d748811086_16">Payroll!#REF!</definedName>
    <definedName name="_vena_PayrollS1_PayrollB2_C_FV_e1c3a244dc3d4f149ecdf7d748811086_17">Payroll!#REF!</definedName>
    <definedName name="_vena_PayrollS1_PayrollB2_C_FV_e1c3a244dc3d4f149ecdf7d748811086_18">Payroll!#REF!</definedName>
    <definedName name="_vena_PayrollS1_PayrollB2_C_FV_e1c3a244dc3d4f149ecdf7d748811086_19">Payroll!#REF!</definedName>
    <definedName name="_vena_PayrollS1_PayrollB2_C_FV_e1c3a244dc3d4f149ecdf7d748811086_2">Payroll!#REF!</definedName>
    <definedName name="_vena_PayrollS1_PayrollB2_C_FV_e1c3a244dc3d4f149ecdf7d748811086_20">Payroll!#REF!</definedName>
    <definedName name="_vena_PayrollS1_PayrollB2_C_FV_e1c3a244dc3d4f149ecdf7d748811086_21">Payroll!#REF!</definedName>
    <definedName name="_vena_PayrollS1_PayrollB2_C_FV_e1c3a244dc3d4f149ecdf7d748811086_22">Payroll!#REF!</definedName>
    <definedName name="_vena_PayrollS1_PayrollB2_C_FV_e1c3a244dc3d4f149ecdf7d748811086_23">Payroll!#REF!</definedName>
    <definedName name="_vena_PayrollS1_PayrollB2_C_FV_e1c3a244dc3d4f149ecdf7d748811086_3">Payroll!#REF!</definedName>
    <definedName name="_vena_PayrollS1_PayrollB2_C_FV_e1c3a244dc3d4f149ecdf7d748811086_4">Payroll!#REF!</definedName>
    <definedName name="_vena_PayrollS1_PayrollB2_C_FV_e1c3a244dc3d4f149ecdf7d748811086_5">Payroll!#REF!</definedName>
    <definedName name="_vena_PayrollS1_PayrollB2_C_FV_e1c3a244dc3d4f149ecdf7d748811086_6">Payroll!#REF!</definedName>
    <definedName name="_vena_PayrollS1_PayrollB2_C_FV_e1c3a244dc3d4f149ecdf7d748811086_7">Payroll!#REF!</definedName>
    <definedName name="_vena_PayrollS1_PayrollB2_C_FV_e1c3a244dc3d4f149ecdf7d748811086_8">Payroll!#REF!</definedName>
    <definedName name="_vena_PayrollS1_PayrollB2_C_FV_e1c3a244dc3d4f149ecdf7d748811086_9">Payroll!#REF!</definedName>
    <definedName name="_vena_PayrollS1_PayrollB2_R_5_720177941099970589" comment="*">Payroll!#REF!</definedName>
    <definedName name="_vena_PayrollS1_PayrollB3_C_4_720177941095776277">Payroll!#REF!</definedName>
    <definedName name="_vena_PayrollS1_PayrollB3_C_8_720177941305491604">Payroll!#REF!</definedName>
    <definedName name="_vena_PayrollS1_PayrollB3_C_8_720177941305491604_1">Payroll!#REF!</definedName>
    <definedName name="_vena_PayrollS1_PayrollB3_C_8_720177941305491604_10">Payroll!#REF!</definedName>
    <definedName name="_vena_PayrollS1_PayrollB3_C_8_720177941305491604_11">Payroll!#REF!</definedName>
    <definedName name="_vena_PayrollS1_PayrollB3_C_8_720177941305491604_2">Payroll!#REF!</definedName>
    <definedName name="_vena_PayrollS1_PayrollB3_C_8_720177941305491604_3">Payroll!#REF!</definedName>
    <definedName name="_vena_PayrollS1_PayrollB3_C_8_720177941305491604_4">Payroll!#REF!</definedName>
    <definedName name="_vena_PayrollS1_PayrollB3_C_8_720177941305491604_5">Payroll!#REF!</definedName>
    <definedName name="_vena_PayrollS1_PayrollB3_C_8_720177941305491604_6">Payroll!#REF!</definedName>
    <definedName name="_vena_PayrollS1_PayrollB3_C_8_720177941305491604_7">Payroll!#REF!</definedName>
    <definedName name="_vena_PayrollS1_PayrollB3_C_8_720177941305491604_8">Payroll!#REF!</definedName>
    <definedName name="_vena_PayrollS1_PayrollB3_C_8_720177941305491604_9">Payroll!#REF!</definedName>
    <definedName name="_vena_PayrollS1_PayrollB3_C_8_720177941305491608">Payroll!#REF!</definedName>
    <definedName name="_vena_PayrollS1_PayrollB3_C_8_720177941305491608_1">Payroll!#REF!</definedName>
    <definedName name="_vena_PayrollS1_PayrollB3_C_8_720177941305491608_10">Payroll!#REF!</definedName>
    <definedName name="_vena_PayrollS1_PayrollB3_C_8_720177941305491608_11">Payroll!#REF!</definedName>
    <definedName name="_vena_PayrollS1_PayrollB3_C_8_720177941305491608_2">Payroll!#REF!</definedName>
    <definedName name="_vena_PayrollS1_PayrollB3_C_8_720177941305491608_3">Payroll!#REF!</definedName>
    <definedName name="_vena_PayrollS1_PayrollB3_C_8_720177941305491608_4">Payroll!#REF!</definedName>
    <definedName name="_vena_PayrollS1_PayrollB3_C_8_720177941305491608_5">Payroll!#REF!</definedName>
    <definedName name="_vena_PayrollS1_PayrollB3_C_8_720177941305491608_6">Payroll!#REF!</definedName>
    <definedName name="_vena_PayrollS1_PayrollB3_C_8_720177941305491608_7">Payroll!#REF!</definedName>
    <definedName name="_vena_PayrollS1_PayrollB3_C_8_720177941305491608_8">Payroll!#REF!</definedName>
    <definedName name="_vena_PayrollS1_PayrollB3_C_8_720177941305491608_9">Payroll!#REF!</definedName>
    <definedName name="_vena_PayrollS1_PayrollB3_C_8_720177941309685782">Payroll!#REF!</definedName>
    <definedName name="_vena_PayrollS1_PayrollB3_C_FV_56493ffece784c5db4cd0fd3b40a250d">Payroll!#REF!</definedName>
    <definedName name="_vena_PayrollS1_PayrollB3_C_FV_56493ffece784c5db4cd0fd3b40a250d_1">Payroll!#REF!</definedName>
    <definedName name="_vena_PayrollS1_PayrollB3_C_FV_56493ffece784c5db4cd0fd3b40a250d_10">Payroll!#REF!</definedName>
    <definedName name="_vena_PayrollS1_PayrollB3_C_FV_56493ffece784c5db4cd0fd3b40a250d_11">Payroll!#REF!</definedName>
    <definedName name="_vena_PayrollS1_PayrollB3_C_FV_56493ffece784c5db4cd0fd3b40a250d_12">Payroll!#REF!</definedName>
    <definedName name="_vena_PayrollS1_PayrollB3_C_FV_56493ffece784c5db4cd0fd3b40a250d_13">Payroll!#REF!</definedName>
    <definedName name="_vena_PayrollS1_PayrollB3_C_FV_56493ffece784c5db4cd0fd3b40a250d_14">Payroll!#REF!</definedName>
    <definedName name="_vena_PayrollS1_PayrollB3_C_FV_56493ffece784c5db4cd0fd3b40a250d_15">Payroll!#REF!</definedName>
    <definedName name="_vena_PayrollS1_PayrollB3_C_FV_56493ffece784c5db4cd0fd3b40a250d_16">Payroll!#REF!</definedName>
    <definedName name="_vena_PayrollS1_PayrollB3_C_FV_56493ffece784c5db4cd0fd3b40a250d_17">Payroll!#REF!</definedName>
    <definedName name="_vena_PayrollS1_PayrollB3_C_FV_56493ffece784c5db4cd0fd3b40a250d_18">Payroll!#REF!</definedName>
    <definedName name="_vena_PayrollS1_PayrollB3_C_FV_56493ffece784c5db4cd0fd3b40a250d_19">Payroll!#REF!</definedName>
    <definedName name="_vena_PayrollS1_PayrollB3_C_FV_56493ffece784c5db4cd0fd3b40a250d_2">Payroll!#REF!</definedName>
    <definedName name="_vena_PayrollS1_PayrollB3_C_FV_56493ffece784c5db4cd0fd3b40a250d_20">Payroll!#REF!</definedName>
    <definedName name="_vena_PayrollS1_PayrollB3_C_FV_56493ffece784c5db4cd0fd3b40a250d_21">Payroll!#REF!</definedName>
    <definedName name="_vena_PayrollS1_PayrollB3_C_FV_56493ffece784c5db4cd0fd3b40a250d_22">Payroll!#REF!</definedName>
    <definedName name="_vena_PayrollS1_PayrollB3_C_FV_56493ffece784c5db4cd0fd3b40a250d_23">Payroll!#REF!</definedName>
    <definedName name="_vena_PayrollS1_PayrollB3_C_FV_56493ffece784c5db4cd0fd3b40a250d_24">Payroll!#REF!</definedName>
    <definedName name="_vena_PayrollS1_PayrollB3_C_FV_56493ffece784c5db4cd0fd3b40a250d_3">Payroll!#REF!</definedName>
    <definedName name="_vena_PayrollS1_PayrollB3_C_FV_56493ffece784c5db4cd0fd3b40a250d_4">Payroll!#REF!</definedName>
    <definedName name="_vena_PayrollS1_PayrollB3_C_FV_56493ffece784c5db4cd0fd3b40a250d_5">Payroll!#REF!</definedName>
    <definedName name="_vena_PayrollS1_PayrollB3_C_FV_56493ffece784c5db4cd0fd3b40a250d_6">Payroll!#REF!</definedName>
    <definedName name="_vena_PayrollS1_PayrollB3_C_FV_56493ffece784c5db4cd0fd3b40a250d_7">Payroll!#REF!</definedName>
    <definedName name="_vena_PayrollS1_PayrollB3_C_FV_56493ffece784c5db4cd0fd3b40a250d_8">Payroll!#REF!</definedName>
    <definedName name="_vena_PayrollS1_PayrollB3_C_FV_56493ffece784c5db4cd0fd3b40a250d_9">Payroll!#REF!</definedName>
    <definedName name="_vena_PayrollS1_PayrollB3_C_FV_e1c3a244dc3d4f149ecdf7d748811086">Payroll!#REF!</definedName>
    <definedName name="_vena_PayrollS1_PayrollB3_C_FV_e1c3a244dc3d4f149ecdf7d748811086_1">Payroll!#REF!</definedName>
    <definedName name="_vena_PayrollS1_PayrollB3_C_FV_e1c3a244dc3d4f149ecdf7d748811086_10">Payroll!#REF!</definedName>
    <definedName name="_vena_PayrollS1_PayrollB3_C_FV_e1c3a244dc3d4f149ecdf7d748811086_11">Payroll!#REF!</definedName>
    <definedName name="_vena_PayrollS1_PayrollB3_C_FV_e1c3a244dc3d4f149ecdf7d748811086_12">Payroll!#REF!</definedName>
    <definedName name="_vena_PayrollS1_PayrollB3_C_FV_e1c3a244dc3d4f149ecdf7d748811086_13">Payroll!#REF!</definedName>
    <definedName name="_vena_PayrollS1_PayrollB3_C_FV_e1c3a244dc3d4f149ecdf7d748811086_14">Payroll!#REF!</definedName>
    <definedName name="_vena_PayrollS1_PayrollB3_C_FV_e1c3a244dc3d4f149ecdf7d748811086_15">Payroll!#REF!</definedName>
    <definedName name="_vena_PayrollS1_PayrollB3_C_FV_e1c3a244dc3d4f149ecdf7d748811086_16">Payroll!#REF!</definedName>
    <definedName name="_vena_PayrollS1_PayrollB3_C_FV_e1c3a244dc3d4f149ecdf7d748811086_17">Payroll!#REF!</definedName>
    <definedName name="_vena_PayrollS1_PayrollB3_C_FV_e1c3a244dc3d4f149ecdf7d748811086_18">Payroll!#REF!</definedName>
    <definedName name="_vena_PayrollS1_PayrollB3_C_FV_e1c3a244dc3d4f149ecdf7d748811086_19">Payroll!#REF!</definedName>
    <definedName name="_vena_PayrollS1_PayrollB3_C_FV_e1c3a244dc3d4f149ecdf7d748811086_2">Payroll!#REF!</definedName>
    <definedName name="_vena_PayrollS1_PayrollB3_C_FV_e1c3a244dc3d4f149ecdf7d748811086_20">Payroll!#REF!</definedName>
    <definedName name="_vena_PayrollS1_PayrollB3_C_FV_e1c3a244dc3d4f149ecdf7d748811086_21">Payroll!#REF!</definedName>
    <definedName name="_vena_PayrollS1_PayrollB3_C_FV_e1c3a244dc3d4f149ecdf7d748811086_22">Payroll!#REF!</definedName>
    <definedName name="_vena_PayrollS1_PayrollB3_C_FV_e1c3a244dc3d4f149ecdf7d748811086_23">Payroll!#REF!</definedName>
    <definedName name="_vena_PayrollS1_PayrollB3_C_FV_e1c3a244dc3d4f149ecdf7d748811086_3">Payroll!#REF!</definedName>
    <definedName name="_vena_PayrollS1_PayrollB3_C_FV_e1c3a244dc3d4f149ecdf7d748811086_4">Payroll!#REF!</definedName>
    <definedName name="_vena_PayrollS1_PayrollB3_C_FV_e1c3a244dc3d4f149ecdf7d748811086_5">Payroll!#REF!</definedName>
    <definedName name="_vena_PayrollS1_PayrollB3_C_FV_e1c3a244dc3d4f149ecdf7d748811086_6">Payroll!#REF!</definedName>
    <definedName name="_vena_PayrollS1_PayrollB3_C_FV_e1c3a244dc3d4f149ecdf7d748811086_7">Payroll!#REF!</definedName>
    <definedName name="_vena_PayrollS1_PayrollB3_C_FV_e1c3a244dc3d4f149ecdf7d748811086_8">Payroll!#REF!</definedName>
    <definedName name="_vena_PayrollS1_PayrollB3_C_FV_e1c3a244dc3d4f149ecdf7d748811086_9">Payroll!#REF!</definedName>
    <definedName name="_vena_PayrollS1_PayrollB3_R_5_721231448376606720">Payroll!#REF!</definedName>
    <definedName name="_vena_PayrollS1_PayrollB3_R_5_721231448380801024">Payroll!#REF!</definedName>
    <definedName name="_vena_PayrollS1_PayrollB3_R_5_721231448384995329">Payroll!#REF!</definedName>
    <definedName name="_vena_PayrollS1_PayrollB3_R_5_721231448384995331">Payroll!#REF!</definedName>
    <definedName name="_vena_PayrollS1_PayrollB3_R_5_721231448384995333">Payroll!#REF!</definedName>
    <definedName name="_vena_PayrollS1_PayrollB3_R_5_721231448389189633">Payroll!#REF!</definedName>
    <definedName name="_vena_PayrollS1_PayrollB3_R_5_721231448389189635">Payroll!#REF!</definedName>
    <definedName name="_vena_PayrollS1_PayrollB3_R_5_721231448393383937">Payroll!#REF!</definedName>
    <definedName name="_vena_PayrollS1_PayrollB3_R_5_721231448393383939">Payroll!#REF!</definedName>
    <definedName name="_vena_PayrollS1_PayrollB3_R_5_721231448393383941">Payroll!#REF!</definedName>
    <definedName name="_vena_PayrollS1_PayrollB3_R_5_721231448397578241">Payroll!#REF!</definedName>
    <definedName name="_vena_PayrollS1_PayrollB3_R_5_721231448397578243">Payroll!#REF!</definedName>
    <definedName name="_vena_PayrollS1_PayrollB3_R_5_721231448401772545">Payroll!#REF!</definedName>
    <definedName name="_vena_PayrollS1_PayrollB3_R_5_721231448401772547">Payroll!#REF!</definedName>
    <definedName name="_vena_PayrollS1_PayrollB3_R_5_721231448401772549">Payroll!#REF!</definedName>
    <definedName name="_vena_PayrollS1_PayrollB3_R_5_721231448405966849">Payroll!#REF!</definedName>
    <definedName name="_vena_PayrollS1_PayrollB3_R_5_721231448405966851">Payroll!#REF!</definedName>
    <definedName name="_vena_PayrollS1_PayrollB3_R_5_721231448410161153">Payroll!#REF!</definedName>
    <definedName name="_vena_PayrollS1_PayrollB3_R_5_721231448410161155">Payroll!#REF!</definedName>
    <definedName name="_vena_PayrollS1_PayrollB3_R_5_721231448410161157">Payroll!#REF!</definedName>
    <definedName name="_vena_PayrollS1_PayrollB3_R_5_721231448414355457">Payroll!#REF!</definedName>
    <definedName name="_vena_PayrollS1_PayrollB3_R_5_721231448414355459">Payroll!#REF!</definedName>
    <definedName name="_vena_PayrollS1_PayrollB3_R_5_721231448414355461">Payroll!#REF!</definedName>
    <definedName name="_vena_PayrollS1_PayrollB3_R_5_721231448418549761">Payroll!#REF!</definedName>
    <definedName name="_vena_PayrollS1_PayrollB3_R_5_721231448418549763">Payroll!#REF!</definedName>
    <definedName name="_vena_PayrollS1_PayrollB3_R_5_721231448422744065">Payroll!#REF!</definedName>
    <definedName name="_vena_PayrollS1_PayrollB3_R_5_721231448422744067">Payroll!#REF!</definedName>
    <definedName name="_vena_PayrollS1_PayrollB3_R_5_721231448422744069">Payroll!#REF!</definedName>
    <definedName name="_vena_PayrollS1_PayrollB3_R_5_721231448426938369">Payroll!#REF!</definedName>
    <definedName name="_vena_PayrollS1_PayrollB3_R_5_721231448426938371">Payroll!#REF!</definedName>
    <definedName name="_vena_PayrollS1_PayrollB3_R_5_721231448431132673">Payroll!#REF!</definedName>
    <definedName name="_vena_PayrollS1_PayrollB3_R_5_721231448431132675">Payroll!#REF!</definedName>
    <definedName name="_vena_PayrollS1_PayrollB3_R_5_721231448431132677">Payroll!#REF!</definedName>
    <definedName name="_vena_PayrollS1_PayrollB3_R_5_721231448435326977">Payroll!#REF!</definedName>
    <definedName name="_vena_PayrollS1_PayrollB3_R_5_721231448435326979">Payroll!#REF!</definedName>
    <definedName name="_vena_PayrollS1_PayrollB3_R_5_721231448439521281">Payroll!#REF!</definedName>
    <definedName name="_vena_PayrollS1_PayrollB3_R_5_721231448439521283">Payroll!#REF!</definedName>
    <definedName name="_vena_PayrollS1_PayrollB3_R_5_721231448439521285">Payroll!#REF!</definedName>
    <definedName name="_vena_PayrollS1_PayrollB3_R_5_721231448443715585">Payroll!#REF!</definedName>
    <definedName name="_vena_PayrollS1_PayrollB3_R_5_721231448443715587">Payroll!#REF!</definedName>
    <definedName name="_vena_PayrollS1_PayrollB3_R_5_721231448443715589">Payroll!#REF!</definedName>
    <definedName name="_vena_PayrollS1_PayrollB3_R_5_721231448447909889">Payroll!#REF!</definedName>
    <definedName name="_vena_PayrollS1_PayrollB3_R_5_721231448447909891">Payroll!#REF!</definedName>
    <definedName name="_vena_PayrollS1_PayrollB3_R_5_721231448452104193">Payroll!#REF!</definedName>
    <definedName name="_vena_PayrollS1_PayrollB3_R_5_721231448452104195">Payroll!#REF!</definedName>
    <definedName name="_vena_PayrollS1_PayrollB3_R_5_721231448452104197">Payroll!#REF!</definedName>
    <definedName name="_vena_PayrollS1_PayrollB3_R_5_721231448456298497">Payroll!#REF!</definedName>
    <definedName name="_vena_PayrollS1_PayrollB3_R_5_721231448456298499">Payroll!#REF!</definedName>
    <definedName name="_vena_PayrollS1_PayrollB3_R_5_721231448460492801">Payroll!#REF!</definedName>
    <definedName name="_vena_PayrollS1_PayrollB3_R_5_721231448460492803">Payroll!#REF!</definedName>
    <definedName name="_vena_PayrollS1_PayrollB3_R_5_721231448460492805">Payroll!#REF!</definedName>
    <definedName name="_vena_PayrollS1_PayrollB3_R_5_721231448464687105">Payroll!#REF!</definedName>
    <definedName name="_vena_PayrollS1_PayrollB3_R_5_721231448464687107">Payroll!#REF!</definedName>
    <definedName name="_vena_PayrollS1_PayrollB3_R_5_721231448468881409">Payroll!#REF!</definedName>
    <definedName name="_vena_PayrollS1_PayrollB3_R_5_721231448468881411">Payroll!#REF!</definedName>
    <definedName name="_vena_PayrollS1_PayrollB3_R_5_721231448468881413">Payroll!#REF!</definedName>
    <definedName name="_vena_PayrollS1_PayrollB4_C_8_720177941305491604">Payroll!#REF!</definedName>
    <definedName name="_vena_PayrollS1_PayrollB4_C_8_720177941305491604_1">Payroll!#REF!</definedName>
    <definedName name="_vena_PayrollS1_PayrollB4_C_8_720177941305491604_10">Payroll!#REF!</definedName>
    <definedName name="_vena_PayrollS1_PayrollB4_C_8_720177941305491604_11">Payroll!#REF!</definedName>
    <definedName name="_vena_PayrollS1_PayrollB4_C_8_720177941305491604_2">Payroll!#REF!</definedName>
    <definedName name="_vena_PayrollS1_PayrollB4_C_8_720177941305491604_3">Payroll!#REF!</definedName>
    <definedName name="_vena_PayrollS1_PayrollB4_C_8_720177941305491604_4">Payroll!#REF!</definedName>
    <definedName name="_vena_PayrollS1_PayrollB4_C_8_720177941305491604_5">Payroll!#REF!</definedName>
    <definedName name="_vena_PayrollS1_PayrollB4_C_8_720177941305491604_6">Payroll!#REF!</definedName>
    <definedName name="_vena_PayrollS1_PayrollB4_C_8_720177941305491604_7">Payroll!#REF!</definedName>
    <definedName name="_vena_PayrollS1_PayrollB4_C_8_720177941305491604_8">Payroll!#REF!</definedName>
    <definedName name="_vena_PayrollS1_PayrollB4_C_8_720177941305491604_9">Payroll!#REF!</definedName>
    <definedName name="_vena_PayrollS1_PayrollB4_C_FV_56493ffece784c5db4cd0fd3b40a250d_1">Payroll!#REF!</definedName>
    <definedName name="_vena_PayrollS1_PayrollB4_C_FV_56493ffece784c5db4cd0fd3b40a250d_10">Payroll!#REF!</definedName>
    <definedName name="_vena_PayrollS1_PayrollB4_C_FV_56493ffece784c5db4cd0fd3b40a250d_11">Payroll!#REF!</definedName>
    <definedName name="_vena_PayrollS1_PayrollB4_C_FV_56493ffece784c5db4cd0fd3b40a250d_12">Payroll!#REF!</definedName>
    <definedName name="_vena_PayrollS1_PayrollB4_C_FV_56493ffece784c5db4cd0fd3b40a250d_2">Payroll!#REF!</definedName>
    <definedName name="_vena_PayrollS1_PayrollB4_C_FV_56493ffece784c5db4cd0fd3b40a250d_3">Payroll!#REF!</definedName>
    <definedName name="_vena_PayrollS1_PayrollB4_C_FV_56493ffece784c5db4cd0fd3b40a250d_4">Payroll!#REF!</definedName>
    <definedName name="_vena_PayrollS1_PayrollB4_C_FV_56493ffece784c5db4cd0fd3b40a250d_5">Payroll!#REF!</definedName>
    <definedName name="_vena_PayrollS1_PayrollB4_C_FV_56493ffece784c5db4cd0fd3b40a250d_6">Payroll!#REF!</definedName>
    <definedName name="_vena_PayrollS1_PayrollB4_C_FV_56493ffece784c5db4cd0fd3b40a250d_7">Payroll!#REF!</definedName>
    <definedName name="_vena_PayrollS1_PayrollB4_C_FV_56493ffece784c5db4cd0fd3b40a250d_8">Payroll!#REF!</definedName>
    <definedName name="_vena_PayrollS1_PayrollB4_C_FV_56493ffece784c5db4cd0fd3b40a250d_9">Payroll!#REF!</definedName>
    <definedName name="_vena_PayrollS1_PayrollB4_C_FV_e1c3a244dc3d4f149ecdf7d748811086">Payroll!#REF!</definedName>
    <definedName name="_vena_PayrollS1_PayrollB4_C_FV_e1c3a244dc3d4f149ecdf7d748811086_1">Payroll!#REF!</definedName>
    <definedName name="_vena_PayrollS1_PayrollB4_C_FV_e1c3a244dc3d4f149ecdf7d748811086_10">Payroll!#REF!</definedName>
    <definedName name="_vena_PayrollS1_PayrollB4_C_FV_e1c3a244dc3d4f149ecdf7d748811086_11">Payroll!#REF!</definedName>
    <definedName name="_vena_PayrollS1_PayrollB4_C_FV_e1c3a244dc3d4f149ecdf7d748811086_2">Payroll!#REF!</definedName>
    <definedName name="_vena_PayrollS1_PayrollB4_C_FV_e1c3a244dc3d4f149ecdf7d748811086_3">Payroll!#REF!</definedName>
    <definedName name="_vena_PayrollS1_PayrollB4_C_FV_e1c3a244dc3d4f149ecdf7d748811086_4">Payroll!#REF!</definedName>
    <definedName name="_vena_PayrollS1_PayrollB4_C_FV_e1c3a244dc3d4f149ecdf7d748811086_5">Payroll!#REF!</definedName>
    <definedName name="_vena_PayrollS1_PayrollB4_C_FV_e1c3a244dc3d4f149ecdf7d748811086_6">Payroll!#REF!</definedName>
    <definedName name="_vena_PayrollS1_PayrollB4_C_FV_e1c3a244dc3d4f149ecdf7d748811086_7">Payroll!#REF!</definedName>
    <definedName name="_vena_PayrollS1_PayrollB4_C_FV_e1c3a244dc3d4f149ecdf7d748811086_8">Payroll!#REF!</definedName>
    <definedName name="_vena_PayrollS1_PayrollB4_C_FV_e1c3a244dc3d4f149ecdf7d748811086_9">Payroll!#REF!</definedName>
    <definedName name="_vena_PayrollS1_PayrollB4_R_5_720177941104164980">Payroll!#REF!</definedName>
    <definedName name="_vena_PayrollS1_PayrollB4_R_5_720177941104164983">Payroll!#REF!</definedName>
    <definedName name="_vena_PayrollS1_PayrollB4_R_5_720177941104164996">Payroll!#REF!</definedName>
    <definedName name="_vena_PayrollS1_PayrollB4_R_5_720177941125136429">Payroll!#REF!</definedName>
    <definedName name="_vena_PO_CurrentForecast_1_270b2084e39e42dca9460cf3a62d5e2a">MYP!#REF!</definedName>
    <definedName name="_vena_PO_CurrentForecast_4_fa1598cc54cd4d1dbc14ff4171ac7ae4">MYP!#REF!</definedName>
    <definedName name="_vena_RatesS1_P_3_720177941083193402" comment="*">Rates!#REF!</definedName>
    <definedName name="_vena_RatesS1_P_6_720177941255159927" comment="*">Rates!#REF!</definedName>
    <definedName name="_vena_RatesS1_P_7_720177941267742850" comment="*">Rates!#REF!</definedName>
    <definedName name="_vena_RatesS1_P_FV_e3545e3dcc52420a84dcdae3a23a4597" comment="*">Rates!#REF!</definedName>
    <definedName name="_vena_RatesS1_RatesB1_C_8_720177941305491604">Rates!#REF!</definedName>
    <definedName name="_vena_RatesS1_RatesB1_C_8_720177941305491604_1">Rates!#REF!</definedName>
    <definedName name="_vena_RatesS1_RatesB1_C_8_720177941305491604_2">Rates!#REF!</definedName>
    <definedName name="_vena_RatesS1_RatesB1_C_8_720177941305491604_3">Rates!#REF!</definedName>
    <definedName name="_vena_RatesS1_RatesB1_C_8_720177941305491604_4">Rates!#REF!</definedName>
    <definedName name="_vena_RatesS1_RatesB1_C_8_720177941305491604_5">Rates!#REF!</definedName>
    <definedName name="_vena_RatesS1_RatesB1_C_FV_e1c3a244dc3d4f149ecdf7d748811086">Rates!#REF!</definedName>
    <definedName name="_vena_RatesS1_RatesB1_C_FV_e1c3a244dc3d4f149ecdf7d748811086_1">Rates!#REF!</definedName>
    <definedName name="_vena_RatesS1_RatesB1_C_FV_e1c3a244dc3d4f149ecdf7d748811086_2">Rates!#REF!</definedName>
    <definedName name="_vena_RatesS1_RatesB1_C_FV_e1c3a244dc3d4f149ecdf7d748811086_3">Rates!#REF!</definedName>
    <definedName name="_vena_RatesS1_RatesB1_C_FV_e1c3a244dc3d4f149ecdf7d748811086_4">Rates!#REF!</definedName>
    <definedName name="_vena_RatesS1_RatesB1_C_FV_e1c3a244dc3d4f149ecdf7d748811086_5">Rates!#REF!</definedName>
    <definedName name="_vena_RatesS1_RatesB1_R_1_720177941041250317_1">Rates!#REF!</definedName>
    <definedName name="_vena_RatesS1_RatesB1_R_1_720177941041250317_10">Rates!#REF!</definedName>
    <definedName name="_vena_RatesS1_RatesB1_R_1_720177941041250317_12">Rates!#REF!</definedName>
    <definedName name="_vena_RatesS1_RatesB1_R_1_720177941041250317_13">Rates!#REF!</definedName>
    <definedName name="_vena_RatesS1_RatesB1_R_1_720177941041250317_15">Rates!#REF!</definedName>
    <definedName name="_vena_RatesS1_RatesB1_R_1_720177941041250317_16">Rates!#REF!</definedName>
    <definedName name="_vena_RatesS1_RatesB1_R_1_720177941041250317_17">Rates!#REF!</definedName>
    <definedName name="_vena_RatesS1_RatesB1_R_1_720177941041250317_18">Rates!#REF!</definedName>
    <definedName name="_vena_RatesS1_RatesB1_R_1_720177941041250317_4">Rates!#REF!</definedName>
    <definedName name="_vena_RatesS1_RatesB1_R_1_720177941041250317_5">Rates!#REF!</definedName>
    <definedName name="_vena_RatesS1_RatesB1_R_1_720177941041250317_6">Rates!#REF!</definedName>
    <definedName name="_vena_RatesS1_RatesB1_R_1_720177941041250317_8">Rates!#REF!</definedName>
    <definedName name="_vena_RatesS1_RatesB1_R_1_720177941041250317_9">Rates!#REF!</definedName>
    <definedName name="_vena_RatesS1_RatesB1_R_5_720177941099970573">Rates!#REF!</definedName>
    <definedName name="_vena_RatesS1_RatesB1_R_5_720177941099970625">Rates!#REF!</definedName>
    <definedName name="_vena_RatesS1_RatesB1_R_5_720177941099970629">Rates!#REF!</definedName>
    <definedName name="_vena_RatesS1_RatesB1_R_5_720177941108359202">Rates!#REF!</definedName>
    <definedName name="_vena_RatesS1_RatesB1_R_5_720177941112553507">Rates!#REF!</definedName>
    <definedName name="_vena_RatesS1_RatesB1_R_5_720177941116747930">Rates!#REF!</definedName>
    <definedName name="_vena_RatesS1_RatesB1_R_5_720177941120942108">Rates!#REF!</definedName>
    <definedName name="_vena_RatesS1_RatesB1_R_5_720177941133525155">Rates!#REF!</definedName>
    <definedName name="_vena_RatesS1_RatesB1_R_5_720177941141913623">Rates!#REF!</definedName>
    <definedName name="_vena_RatesS1_RatesB1_R_5_720177941141913626">Rates!#REF!</definedName>
    <definedName name="_vena_RatesS1_RatesB1_R_5_720177941141913759">Rates!#REF!</definedName>
    <definedName name="_vena_RatesS1_RatesB1_R_5_720177941141913762">Rates!#REF!</definedName>
    <definedName name="_vena_RatesS1_RatesB1_R_5_720177941146108060">Rates!#REF!</definedName>
    <definedName name="_vena_RatesS1_RatesB1_R_5_720177941150302286">Rates!#REF!</definedName>
    <definedName name="_vena_RatesS1_RatesB1_R_5_738997556312670208">Rates!#REF!</definedName>
    <definedName name="_vena_RatesS1_RatesB1_R_5_738997844933738496">Rates!#REF!</definedName>
    <definedName name="_vena_RatesS1_RatesB1_R_5_738997909171208192">Rates!#REF!</definedName>
    <definedName name="_vena_RatesS1_RatesB1_R_FV_56493ffece784c5db4cd0fd3b40a250d">Rates!#REF!</definedName>
    <definedName name="_vena_RatesS1_RatesB1_R_FV_56493ffece784c5db4cd0fd3b40a250d_1">Rates!#REF!</definedName>
    <definedName name="_vena_RatesS1_RatesB1_R_FV_56493ffece784c5db4cd0fd3b40a250d_2">Rates!#REF!</definedName>
    <definedName name="_vena_RatesS1_RatesB1_R_FV_56493ffece784c5db4cd0fd3b40a250d_6">Rates!#REF!</definedName>
    <definedName name="_vena_RatesS1_RatesB2_C_4_720177941095776277">Rates!#REF!</definedName>
    <definedName name="_vena_RatesS1_RatesB2_C_8_720177941305491604">Rates!#REF!</definedName>
    <definedName name="_vena_RatesS1_RatesB2_C_8_720177941305491604_1">Rates!#REF!</definedName>
    <definedName name="_vena_RatesS1_RatesB2_C_8_720177941305491604_2">Rates!#REF!</definedName>
    <definedName name="_vena_RatesS1_RatesB2_C_8_720177941305491604_3">Rates!#REF!</definedName>
    <definedName name="_vena_RatesS1_RatesB2_C_8_720177941305491604_4">Rates!#REF!</definedName>
    <definedName name="_vena_RatesS1_RatesB2_C_8_720177941305491604_5">Rates!#REF!</definedName>
    <definedName name="_vena_RatesS1_RatesB2_C_8_720177941309685782">Rates!#REF!</definedName>
    <definedName name="_vena_RatesS1_RatesB2_C_FV_e1c3a244dc3d4f149ecdf7d748811086_2">Rates!#REF!</definedName>
    <definedName name="_vena_RatesS1_RatesB2_C_FV_e1c3a244dc3d4f149ecdf7d748811086_3">Rates!#REF!</definedName>
    <definedName name="_vena_RatesS1_RatesB2_C_FV_e1c3a244dc3d4f149ecdf7d748811086_4">Rates!#REF!</definedName>
    <definedName name="_vena_RatesS1_RatesB2_C_FV_e1c3a244dc3d4f149ecdf7d748811086_5">Rates!#REF!</definedName>
    <definedName name="_vena_RatesS1_RatesB2_C_FV_e1c3a244dc3d4f149ecdf7d748811086_6">Rates!#REF!</definedName>
    <definedName name="_vena_RatesS1_RatesB2_C_FV_e1c3a244dc3d4f149ecdf7d748811086_7">Rates!#REF!</definedName>
    <definedName name="_vena_RatesS1_RatesB2_R_5_720177941137719313" comment="*">Rates!#REF!</definedName>
    <definedName name="_vena_RatesS1_RatesB2_R_FV_56493ffece784c5db4cd0fd3b40a250d">Rates!#REF!</definedName>
    <definedName name="_vena_RatesS1_RatesB3_C_8_720177941305491462">Rates!#REF!</definedName>
    <definedName name="_vena_RatesS1_RatesB3_C_8_720177941305491462_1">Rates!#REF!</definedName>
    <definedName name="_vena_RatesS1_RatesB3_C_8_720177941305491462_2">Rates!#REF!</definedName>
    <definedName name="_vena_RatesS1_RatesB3_C_8_720177941305491462_3">Rates!#REF!</definedName>
    <definedName name="_vena_RatesS1_RatesB3_C_8_720177941305491462_4">Rates!#REF!</definedName>
    <definedName name="_vena_RatesS1_RatesB3_C_8_720177941305491462_5">Rates!#REF!</definedName>
    <definedName name="_vena_RatesS1_RatesB3_C_8_720177941305491676">Rates!#REF!</definedName>
    <definedName name="_vena_RatesS1_RatesB3_C_FV_e1c3a244dc3d4f149ecdf7d748811086">Rates!#REF!</definedName>
    <definedName name="_vena_RatesS1_RatesB3_C_FV_e1c3a244dc3d4f149ecdf7d748811086_1">Rates!#REF!</definedName>
    <definedName name="_vena_RatesS1_RatesB3_C_FV_e1c3a244dc3d4f149ecdf7d748811086_2">Rates!#REF!</definedName>
    <definedName name="_vena_RatesS1_RatesB3_C_FV_e1c3a244dc3d4f149ecdf7d748811086_3">Rates!#REF!</definedName>
    <definedName name="_vena_RatesS1_RatesB3_C_FV_e1c3a244dc3d4f149ecdf7d748811086_4">Rates!#REF!</definedName>
    <definedName name="_vena_RatesS1_RatesB3_C_FV_e1c3a244dc3d4f149ecdf7d748811086_5">Rates!#REF!</definedName>
    <definedName name="_vena_RatesS1_RatesB3_C_FV_e1c3a244dc3d4f149ecdf7d748811086_6">Rates!#REF!</definedName>
    <definedName name="_vena_RatesS1_RatesB3_R_5_720177941125136477">Rates!#REF!</definedName>
    <definedName name="_vena_RatesS1_RatesB3_R_5_720177941133525179">Rates!#REF!</definedName>
    <definedName name="_vena_RatesS1_RatesB3_R_5_720177941133525182">Rates!#REF!</definedName>
    <definedName name="_vena_RatesS1_RatesB3_R_FV_56493ffece784c5db4cd0fd3b40a250d_1">Rates!#REF!</definedName>
    <definedName name="_vena_RatesS1_RatesB3_R_FV_56493ffece784c5db4cd0fd3b40a250d_2">Rates!#REF!</definedName>
    <definedName name="_vena_RatesS1_RatesB3_R_FV_56493ffece784c5db4cd0fd3b40a250d_3">Rates!#REF!</definedName>
    <definedName name="_xlchart.v1.0" hidden="1">Graphs!$K$79</definedName>
    <definedName name="_xlchart.v1.1" hidden="1">Graphs!$K$80:$K$90</definedName>
    <definedName name="_xlchart.v1.2" hidden="1">Graphs!$L$80:$L$90</definedName>
    <definedName name="Certificated">Rates!$A$23</definedName>
    <definedName name="ChooseCFScenario">MYP!#REF!</definedName>
    <definedName name="ChooseCS1Scenario">MYP!#REF!</definedName>
    <definedName name="ChooseSubLoc">MYP!#REF!</definedName>
    <definedName name="ChooseYear">MYP!#REF!</definedName>
    <definedName name="CommonSubLoc">MYP!#REF!</definedName>
    <definedName name="DV_HW">Rates!$A$35:$A$39</definedName>
    <definedName name="EmployeeType">Rates!$A$23:$A$23</definedName>
    <definedName name="ERS">Rates!$A$27</definedName>
    <definedName name="FiscalMonth">MYP!#REF!</definedName>
    <definedName name="FUTA">Rates!$A$41</definedName>
    <definedName name="HTML_CodePage" hidden="1">1252</definedName>
    <definedName name="HTML_Control" localSheetId="2" hidden="1">{"'Sheet1'!$A$1:$K$359"}</definedName>
    <definedName name="HTML_Control" localSheetId="5" hidden="1">{"'Sheet1'!$A$1:$K$359"}</definedName>
    <definedName name="HTML_Control" hidden="1">{"'Sheet1'!$A$1:$K$359"}</definedName>
    <definedName name="HTML_Description" hidden="1">""</definedName>
    <definedName name="HTML_Email" hidden="1">""</definedName>
    <definedName name="HTML_Header" hidden="1">"Master List of Resources"</definedName>
    <definedName name="HTML_LastUpdate" hidden="1">"7/12/99"</definedName>
    <definedName name="HTML_LineAfter" hidden="1">FALSE</definedName>
    <definedName name="HTML_LineBefore" hidden="1">FALSE</definedName>
    <definedName name="HTML_Name" hidden="1">"Mary Eve Peek"</definedName>
    <definedName name="HTML_OBDlg2" hidden="1">TRUE</definedName>
    <definedName name="HTML_OBDlg4" hidden="1">TRUE</definedName>
    <definedName name="HTML_OS" hidden="1">0</definedName>
    <definedName name="HTML_PathFile" hidden="1">"H:\ofsma\sacs\ResourceHistory.htm"</definedName>
    <definedName name="HTML_Title" hidden="1">"Master List of Resources"</definedName>
    <definedName name="Index_FUTA_Rate">Rates!$A$41:$G$41</definedName>
    <definedName name="Index_SUTA_Rate">Rates!$A$43:$G$43</definedName>
    <definedName name="IndexBenefits">Rates!$A$25:$G$46</definedName>
    <definedName name="IndexInLieuMedical">Rates!$A$40:$G$40</definedName>
    <definedName name="IndexPayIncrease">Rates!$A$23:$G$23</definedName>
    <definedName name="Last_Row" localSheetId="5">IF(Values_Entered,Header_Row+Graphs!Number_of_Payments,Header_Row)</definedName>
    <definedName name="Last_Row">IF(Values_Entered,Header_Row+Number_of_Payments,Header_Row)</definedName>
    <definedName name="MatchBenefits">Rates!$A$25:$A$46</definedName>
    <definedName name="MatchRatesYear">Rates!$A$5:$G$5</definedName>
    <definedName name="Medicare">Rates!$A$32</definedName>
    <definedName name="MedInLieu">Rates!$A$40</definedName>
    <definedName name="Month">MYP!#REF!</definedName>
    <definedName name="Number_of_Payments" localSheetId="5">MATCH(0.01,End_Bal,-1)+1</definedName>
    <definedName name="Number_of_Payments">MATCH(0.01,End_Bal,-1)+1</definedName>
    <definedName name="Number_of_Payments_9" localSheetId="5">MATCH(0.01,End_Bal_9,-1)+1</definedName>
    <definedName name="Number_of_Payments_9">MATCH(0.01,End_Bal_9,-1)+1</definedName>
    <definedName name="_xlnm.Print_Area" localSheetId="2">'Cash Flow'!$A$1:$BF$333</definedName>
    <definedName name="_xlnm.Print_Area" localSheetId="0">MYP!$A$1:$J$386</definedName>
    <definedName name="_xlnm.Print_Area" localSheetId="1">'MYP-Multisite'!$A$1:$AZ$386</definedName>
    <definedName name="Print_Area_Reset" localSheetId="5">OFFSET(Full_Print,0,0,Graphs!Last_Row)</definedName>
    <definedName name="Print_Area_Reset">OFFSET(Full_Print,0,0,Last_Row)</definedName>
    <definedName name="_xlnm.Print_Titles" localSheetId="2">'Cash Flow'!$A:$B</definedName>
    <definedName name="_xlnm.Print_Titles" localSheetId="0">MYP!$1:$7</definedName>
    <definedName name="_xlnm.Print_Titles" localSheetId="1">'MYP-Multisite'!$1:$7</definedName>
    <definedName name="SAPBEXdnldView" hidden="1">"4GKQGA68BTJSRT8MI528THIA3"</definedName>
    <definedName name="SAPBEXsysID" hidden="1">"PB1"</definedName>
    <definedName name="Scenario">MYP!#REF!</definedName>
    <definedName name="SocialSecurity">Rates!$A$30</definedName>
    <definedName name="Subsidiary_Location">MYP!#REF!</definedName>
    <definedName name="SubsidiaryNumber">MYP!#REF!</definedName>
    <definedName name="Year1">MYP!#REF!</definedName>
    <definedName name="YearAbsolute">MYP!#REF!</definedName>
    <definedName name="YearCode">MYP!#REF!</definedName>
    <definedName name="YearRelative">MYP!#REF!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379" i="7" l="1"/>
  <c r="S375" i="7"/>
  <c r="T375" i="7" s="1"/>
  <c r="U375" i="7" s="1"/>
  <c r="V375" i="7" s="1"/>
  <c r="W375" i="7" s="1"/>
  <c r="X375" i="7" s="1"/>
  <c r="Y375" i="7" s="1"/>
  <c r="Z375" i="7" s="1"/>
  <c r="AA375" i="7" s="1"/>
  <c r="AB375" i="7" s="1"/>
  <c r="R375" i="7"/>
  <c r="AB377" i="7"/>
  <c r="AB376" i="7"/>
  <c r="Q375" i="7"/>
  <c r="AC367" i="7" l="1"/>
  <c r="AB367" i="7"/>
  <c r="AA367" i="7"/>
  <c r="Z367" i="7"/>
  <c r="Y367" i="7"/>
  <c r="X367" i="7"/>
  <c r="W367" i="7"/>
  <c r="V367" i="7"/>
  <c r="U367" i="7"/>
  <c r="T367" i="7"/>
  <c r="S367" i="7"/>
  <c r="R367" i="7"/>
  <c r="Q367" i="7"/>
  <c r="AC357" i="7"/>
  <c r="AB357" i="7"/>
  <c r="AA357" i="7"/>
  <c r="Z357" i="7"/>
  <c r="Y357" i="7"/>
  <c r="X357" i="7"/>
  <c r="W357" i="7"/>
  <c r="V357" i="7"/>
  <c r="U357" i="7"/>
  <c r="T357" i="7"/>
  <c r="S357" i="7"/>
  <c r="R357" i="7"/>
  <c r="AC358" i="7"/>
  <c r="AB358" i="7"/>
  <c r="AA358" i="7"/>
  <c r="Z358" i="7"/>
  <c r="Y358" i="7"/>
  <c r="X358" i="7"/>
  <c r="W358" i="7"/>
  <c r="V358" i="7"/>
  <c r="U358" i="7"/>
  <c r="T358" i="7"/>
  <c r="S358" i="7"/>
  <c r="R358" i="7"/>
  <c r="Q358" i="7"/>
  <c r="Q357" i="7"/>
  <c r="AC356" i="7"/>
  <c r="AB356" i="7"/>
  <c r="AA356" i="7"/>
  <c r="Z356" i="7"/>
  <c r="Y356" i="7"/>
  <c r="X356" i="7"/>
  <c r="W356" i="7"/>
  <c r="V356" i="7"/>
  <c r="T356" i="7"/>
  <c r="S356" i="7"/>
  <c r="R356" i="7"/>
  <c r="AC355" i="7"/>
  <c r="AC354" i="7"/>
  <c r="AC349" i="7"/>
  <c r="AC348" i="7"/>
  <c r="AC347" i="7"/>
  <c r="AC346" i="7"/>
  <c r="AC344" i="7"/>
  <c r="AC342" i="7"/>
  <c r="AB355" i="7"/>
  <c r="AA355" i="7"/>
  <c r="Z355" i="7"/>
  <c r="Y355" i="7"/>
  <c r="X355" i="7"/>
  <c r="W355" i="7"/>
  <c r="V355" i="7"/>
  <c r="U355" i="7"/>
  <c r="T355" i="7"/>
  <c r="S355" i="7"/>
  <c r="R355" i="7"/>
  <c r="AB354" i="7"/>
  <c r="AA354" i="7"/>
  <c r="Z354" i="7"/>
  <c r="Y354" i="7"/>
  <c r="X354" i="7"/>
  <c r="W354" i="7"/>
  <c r="V354" i="7"/>
  <c r="U354" i="7"/>
  <c r="T354" i="7"/>
  <c r="S354" i="7"/>
  <c r="R354" i="7"/>
  <c r="AB349" i="7"/>
  <c r="AA349" i="7"/>
  <c r="Z349" i="7"/>
  <c r="Y349" i="7"/>
  <c r="X349" i="7"/>
  <c r="W349" i="7"/>
  <c r="V349" i="7"/>
  <c r="U349" i="7"/>
  <c r="T349" i="7"/>
  <c r="S349" i="7"/>
  <c r="R349" i="7"/>
  <c r="AB348" i="7"/>
  <c r="AA348" i="7"/>
  <c r="Z348" i="7"/>
  <c r="Y348" i="7"/>
  <c r="X348" i="7"/>
  <c r="W348" i="7"/>
  <c r="V348" i="7"/>
  <c r="U348" i="7"/>
  <c r="T348" i="7"/>
  <c r="S348" i="7"/>
  <c r="R348" i="7"/>
  <c r="AB347" i="7"/>
  <c r="AA347" i="7"/>
  <c r="Z347" i="7"/>
  <c r="Y347" i="7"/>
  <c r="X347" i="7"/>
  <c r="W347" i="7"/>
  <c r="V347" i="7"/>
  <c r="U347" i="7"/>
  <c r="T347" i="7"/>
  <c r="S347" i="7"/>
  <c r="R347" i="7"/>
  <c r="AB346" i="7"/>
  <c r="AA346" i="7"/>
  <c r="Z346" i="7"/>
  <c r="Y346" i="7"/>
  <c r="X346" i="7"/>
  <c r="W346" i="7"/>
  <c r="V346" i="7"/>
  <c r="U346" i="7"/>
  <c r="T346" i="7"/>
  <c r="S346" i="7"/>
  <c r="R346" i="7"/>
  <c r="AB344" i="7"/>
  <c r="AA344" i="7"/>
  <c r="Z344" i="7"/>
  <c r="Y344" i="7"/>
  <c r="X344" i="7"/>
  <c r="W344" i="7"/>
  <c r="V344" i="7"/>
  <c r="U344" i="7"/>
  <c r="T344" i="7"/>
  <c r="S344" i="7"/>
  <c r="R344" i="7"/>
  <c r="AB342" i="7"/>
  <c r="AA342" i="7"/>
  <c r="Z342" i="7"/>
  <c r="Y342" i="7"/>
  <c r="X342" i="7"/>
  <c r="W342" i="7"/>
  <c r="V342" i="7"/>
  <c r="U342" i="7"/>
  <c r="T342" i="7"/>
  <c r="S342" i="7"/>
  <c r="R342" i="7"/>
  <c r="Q355" i="7"/>
  <c r="Q354" i="7"/>
  <c r="Q349" i="7"/>
  <c r="Q348" i="7"/>
  <c r="Q347" i="7"/>
  <c r="U63" i="7"/>
  <c r="U356" i="7" s="1"/>
  <c r="Q63" i="7"/>
  <c r="Q356" i="7" s="1"/>
  <c r="Q346" i="7"/>
  <c r="Q344" i="7"/>
  <c r="Q342" i="7"/>
  <c r="R327" i="7"/>
  <c r="AC360" i="7" l="1"/>
  <c r="AB360" i="7"/>
  <c r="AA360" i="7"/>
  <c r="Z360" i="7"/>
  <c r="Y360" i="7"/>
  <c r="X360" i="7"/>
  <c r="W360" i="7"/>
  <c r="V360" i="7"/>
  <c r="U360" i="7"/>
  <c r="T360" i="7"/>
  <c r="S360" i="7"/>
  <c r="R360" i="7"/>
  <c r="Q360" i="7"/>
  <c r="L30" i="17"/>
  <c r="Q88" i="7"/>
  <c r="M29" i="17"/>
  <c r="M28" i="17"/>
  <c r="L27" i="17"/>
  <c r="M27" i="17" s="1"/>
  <c r="M26" i="17"/>
  <c r="M25" i="17"/>
  <c r="M24" i="17"/>
  <c r="M23" i="17"/>
  <c r="M22" i="17"/>
  <c r="M30" i="17" s="1"/>
  <c r="M21" i="17"/>
  <c r="BI59" i="18" l="1"/>
  <c r="AY59" i="18"/>
  <c r="AO59" i="18"/>
  <c r="AE59" i="18"/>
  <c r="U59" i="18"/>
  <c r="K59" i="18"/>
  <c r="BI58" i="18"/>
  <c r="AY58" i="18"/>
  <c r="AO58" i="18"/>
  <c r="AE58" i="18"/>
  <c r="U58" i="18"/>
  <c r="K58" i="18"/>
  <c r="BI57" i="18"/>
  <c r="AY57" i="18"/>
  <c r="AO57" i="18"/>
  <c r="AE57" i="18"/>
  <c r="U57" i="18"/>
  <c r="K57" i="18"/>
  <c r="BI56" i="18"/>
  <c r="AY56" i="18"/>
  <c r="AO56" i="18"/>
  <c r="AE56" i="18"/>
  <c r="U56" i="18"/>
  <c r="K56" i="18"/>
  <c r="BI55" i="18"/>
  <c r="AY55" i="18"/>
  <c r="AO55" i="18"/>
  <c r="AE55" i="18"/>
  <c r="U55" i="18"/>
  <c r="K55" i="18"/>
  <c r="BI54" i="18"/>
  <c r="AY54" i="18"/>
  <c r="AO54" i="18"/>
  <c r="AE54" i="18"/>
  <c r="U54" i="18"/>
  <c r="K54" i="18"/>
  <c r="BI53" i="18"/>
  <c r="AY53" i="18"/>
  <c r="AO53" i="18"/>
  <c r="AE53" i="18"/>
  <c r="U53" i="18"/>
  <c r="K53" i="18"/>
  <c r="BN42" i="18"/>
  <c r="BI42" i="18"/>
  <c r="BD42" i="18"/>
  <c r="AY42" i="18"/>
  <c r="AT42" i="18"/>
  <c r="AO42" i="18"/>
  <c r="AJ42" i="18"/>
  <c r="AE42" i="18"/>
  <c r="Z42" i="18"/>
  <c r="U42" i="18"/>
  <c r="P42" i="18"/>
  <c r="K42" i="18"/>
  <c r="BN41" i="18"/>
  <c r="BI41" i="18"/>
  <c r="BD41" i="18"/>
  <c r="AY41" i="18"/>
  <c r="AT41" i="18"/>
  <c r="AO41" i="18"/>
  <c r="AJ41" i="18"/>
  <c r="AE41" i="18"/>
  <c r="Z41" i="18"/>
  <c r="U41" i="18"/>
  <c r="P41" i="18"/>
  <c r="K41" i="18"/>
  <c r="BN40" i="18"/>
  <c r="BI40" i="18"/>
  <c r="BD40" i="18"/>
  <c r="AY40" i="18"/>
  <c r="AT40" i="18"/>
  <c r="AO40" i="18"/>
  <c r="AJ40" i="18"/>
  <c r="AE40" i="18"/>
  <c r="Z40" i="18"/>
  <c r="U40" i="18"/>
  <c r="P40" i="18"/>
  <c r="K40" i="18"/>
  <c r="BN39" i="18"/>
  <c r="BI39" i="18"/>
  <c r="BD39" i="18"/>
  <c r="AY39" i="18"/>
  <c r="AT39" i="18"/>
  <c r="AO39" i="18"/>
  <c r="AJ39" i="18"/>
  <c r="AE39" i="18"/>
  <c r="Z39" i="18"/>
  <c r="U39" i="18"/>
  <c r="P39" i="18"/>
  <c r="K39" i="18"/>
  <c r="BN38" i="18"/>
  <c r="BI38" i="18"/>
  <c r="BD38" i="18"/>
  <c r="AY38" i="18"/>
  <c r="AT38" i="18"/>
  <c r="AO38" i="18"/>
  <c r="AJ38" i="18"/>
  <c r="AE38" i="18"/>
  <c r="Z38" i="18"/>
  <c r="U38" i="18"/>
  <c r="P38" i="18"/>
  <c r="K38" i="18"/>
  <c r="BN37" i="18"/>
  <c r="BI37" i="18"/>
  <c r="BD37" i="18"/>
  <c r="AY37" i="18"/>
  <c r="AT37" i="18"/>
  <c r="AO37" i="18"/>
  <c r="AJ37" i="18"/>
  <c r="AE37" i="18"/>
  <c r="Z37" i="18"/>
  <c r="U37" i="18"/>
  <c r="P37" i="18"/>
  <c r="K37" i="18"/>
  <c r="BN36" i="18"/>
  <c r="BI36" i="18"/>
  <c r="BD36" i="18"/>
  <c r="AY36" i="18"/>
  <c r="AT36" i="18"/>
  <c r="AO36" i="18"/>
  <c r="AJ36" i="18"/>
  <c r="AE36" i="18"/>
  <c r="Z36" i="18"/>
  <c r="U36" i="18"/>
  <c r="P36" i="18"/>
  <c r="K36" i="18"/>
  <c r="BN35" i="18"/>
  <c r="BI35" i="18"/>
  <c r="BD35" i="18"/>
  <c r="AY35" i="18"/>
  <c r="AT35" i="18"/>
  <c r="AO35" i="18"/>
  <c r="AJ35" i="18"/>
  <c r="AE35" i="18"/>
  <c r="Z35" i="18"/>
  <c r="U35" i="18"/>
  <c r="P35" i="18"/>
  <c r="K35" i="18"/>
  <c r="BN34" i="18"/>
  <c r="BI34" i="18"/>
  <c r="BD34" i="18"/>
  <c r="AY34" i="18"/>
  <c r="AT34" i="18"/>
  <c r="AO34" i="18"/>
  <c r="AJ34" i="18"/>
  <c r="AE34" i="18"/>
  <c r="Z34" i="18"/>
  <c r="U34" i="18"/>
  <c r="P34" i="18"/>
  <c r="K34" i="18"/>
  <c r="BN33" i="18"/>
  <c r="BI33" i="18"/>
  <c r="BD33" i="18"/>
  <c r="AY33" i="18"/>
  <c r="AT33" i="18"/>
  <c r="AO33" i="18"/>
  <c r="AJ33" i="18"/>
  <c r="AE33" i="18"/>
  <c r="Z33" i="18"/>
  <c r="U33" i="18"/>
  <c r="P33" i="18"/>
  <c r="K33" i="18"/>
  <c r="BN32" i="18"/>
  <c r="BI32" i="18"/>
  <c r="BD32" i="18"/>
  <c r="AY32" i="18"/>
  <c r="AT32" i="18"/>
  <c r="AO32" i="18"/>
  <c r="AJ32" i="18"/>
  <c r="AE32" i="18"/>
  <c r="Z32" i="18"/>
  <c r="U32" i="18"/>
  <c r="P32" i="18"/>
  <c r="K32" i="18"/>
  <c r="BN31" i="18"/>
  <c r="BI31" i="18"/>
  <c r="BD31" i="18"/>
  <c r="AY31" i="18"/>
  <c r="AT31" i="18"/>
  <c r="AO31" i="18"/>
  <c r="AJ31" i="18"/>
  <c r="AE31" i="18"/>
  <c r="Z31" i="18"/>
  <c r="U31" i="18"/>
  <c r="P31" i="18"/>
  <c r="K31" i="18"/>
  <c r="BN30" i="18"/>
  <c r="BI30" i="18"/>
  <c r="BD30" i="18"/>
  <c r="AY30" i="18"/>
  <c r="AT30" i="18"/>
  <c r="AO30" i="18"/>
  <c r="AJ30" i="18"/>
  <c r="AE30" i="18"/>
  <c r="Z30" i="18"/>
  <c r="U30" i="18"/>
  <c r="P30" i="18"/>
  <c r="K30" i="18"/>
  <c r="BN29" i="18"/>
  <c r="BI29" i="18"/>
  <c r="BD29" i="18"/>
  <c r="AY29" i="18"/>
  <c r="AT29" i="18"/>
  <c r="AO29" i="18"/>
  <c r="AJ29" i="18"/>
  <c r="AE29" i="18"/>
  <c r="Z29" i="18"/>
  <c r="U29" i="18"/>
  <c r="P29" i="18"/>
  <c r="K29" i="18"/>
  <c r="BN28" i="18"/>
  <c r="BI28" i="18"/>
  <c r="BD28" i="18"/>
  <c r="AY28" i="18"/>
  <c r="AT28" i="18"/>
  <c r="AO28" i="18"/>
  <c r="AJ28" i="18"/>
  <c r="AE28" i="18"/>
  <c r="Z28" i="18"/>
  <c r="U28" i="18"/>
  <c r="P28" i="18"/>
  <c r="K28" i="18"/>
  <c r="BN27" i="18"/>
  <c r="BI27" i="18"/>
  <c r="BD27" i="18"/>
  <c r="AY27" i="18"/>
  <c r="AT27" i="18"/>
  <c r="AO27" i="18"/>
  <c r="AJ27" i="18"/>
  <c r="AE27" i="18"/>
  <c r="Z27" i="18"/>
  <c r="U27" i="18"/>
  <c r="P27" i="18"/>
  <c r="K27" i="18"/>
  <c r="BN26" i="18"/>
  <c r="BI26" i="18"/>
  <c r="BD26" i="18"/>
  <c r="AY26" i="18"/>
  <c r="AT26" i="18"/>
  <c r="AO26" i="18"/>
  <c r="AJ26" i="18"/>
  <c r="AE26" i="18"/>
  <c r="Z26" i="18"/>
  <c r="U26" i="18"/>
  <c r="P26" i="18"/>
  <c r="K26" i="18"/>
  <c r="BN25" i="18"/>
  <c r="BI25" i="18"/>
  <c r="BD25" i="18"/>
  <c r="AY25" i="18"/>
  <c r="AT25" i="18"/>
  <c r="AO25" i="18"/>
  <c r="AJ25" i="18"/>
  <c r="AE25" i="18"/>
  <c r="Z25" i="18"/>
  <c r="U25" i="18"/>
  <c r="P25" i="18"/>
  <c r="K25" i="18"/>
  <c r="BN24" i="18"/>
  <c r="BI24" i="18"/>
  <c r="BD24" i="18"/>
  <c r="AY24" i="18"/>
  <c r="AT24" i="18"/>
  <c r="AO24" i="18"/>
  <c r="AJ24" i="18"/>
  <c r="AE24" i="18"/>
  <c r="Z24" i="18"/>
  <c r="U24" i="18"/>
  <c r="P24" i="18"/>
  <c r="K24" i="18"/>
  <c r="BN23" i="18"/>
  <c r="BI23" i="18"/>
  <c r="BD23" i="18"/>
  <c r="AY23" i="18"/>
  <c r="AT23" i="18"/>
  <c r="AO23" i="18"/>
  <c r="AJ23" i="18"/>
  <c r="AE23" i="18"/>
  <c r="Z23" i="18"/>
  <c r="U23" i="18"/>
  <c r="P23" i="18"/>
  <c r="K23" i="18"/>
  <c r="BN22" i="18"/>
  <c r="BI22" i="18"/>
  <c r="BD22" i="18"/>
  <c r="AY22" i="18"/>
  <c r="AT22" i="18"/>
  <c r="AO22" i="18"/>
  <c r="AJ22" i="18"/>
  <c r="AE22" i="18"/>
  <c r="Z22" i="18"/>
  <c r="U22" i="18"/>
  <c r="P22" i="18"/>
  <c r="K22" i="18"/>
  <c r="BN21" i="18"/>
  <c r="BI21" i="18"/>
  <c r="BD21" i="18"/>
  <c r="AY21" i="18"/>
  <c r="AT21" i="18"/>
  <c r="AO21" i="18"/>
  <c r="AJ21" i="18"/>
  <c r="AE21" i="18"/>
  <c r="Z21" i="18"/>
  <c r="U21" i="18"/>
  <c r="P21" i="18"/>
  <c r="K21" i="18"/>
  <c r="BN20" i="18"/>
  <c r="BI20" i="18"/>
  <c r="BD20" i="18"/>
  <c r="AY20" i="18"/>
  <c r="AT20" i="18"/>
  <c r="AO20" i="18"/>
  <c r="AJ20" i="18"/>
  <c r="AE20" i="18"/>
  <c r="Z20" i="18"/>
  <c r="U20" i="18"/>
  <c r="P20" i="18"/>
  <c r="K20" i="18"/>
  <c r="BN19" i="18"/>
  <c r="BI19" i="18"/>
  <c r="BD19" i="18"/>
  <c r="AY19" i="18"/>
  <c r="AT19" i="18"/>
  <c r="AO19" i="18"/>
  <c r="AJ19" i="18"/>
  <c r="AE19" i="18"/>
  <c r="Z19" i="18"/>
  <c r="U19" i="18"/>
  <c r="P19" i="18"/>
  <c r="K19" i="18"/>
  <c r="BN18" i="18"/>
  <c r="BI18" i="18"/>
  <c r="BD18" i="18"/>
  <c r="AY18" i="18"/>
  <c r="AT18" i="18"/>
  <c r="AO18" i="18"/>
  <c r="AJ18" i="18"/>
  <c r="AE18" i="18"/>
  <c r="Z18" i="18"/>
  <c r="U18" i="18"/>
  <c r="P18" i="18"/>
  <c r="K18" i="18"/>
  <c r="BN17" i="18"/>
  <c r="BI17" i="18"/>
  <c r="BD17" i="18"/>
  <c r="AY17" i="18"/>
  <c r="AT17" i="18"/>
  <c r="AO17" i="18"/>
  <c r="AJ17" i="18"/>
  <c r="AE17" i="18"/>
  <c r="Z17" i="18"/>
  <c r="U17" i="18"/>
  <c r="P17" i="18"/>
  <c r="K17" i="18"/>
  <c r="BN16" i="18"/>
  <c r="BI16" i="18"/>
  <c r="BD16" i="18"/>
  <c r="AY16" i="18"/>
  <c r="AT16" i="18"/>
  <c r="AO16" i="18"/>
  <c r="AJ16" i="18"/>
  <c r="AE16" i="18"/>
  <c r="Z16" i="18"/>
  <c r="U16" i="18"/>
  <c r="P16" i="18"/>
  <c r="K16" i="18"/>
  <c r="BN15" i="18"/>
  <c r="BI15" i="18"/>
  <c r="BD15" i="18"/>
  <c r="AY15" i="18"/>
  <c r="AT15" i="18"/>
  <c r="AO15" i="18"/>
  <c r="AJ15" i="18"/>
  <c r="AE15" i="18"/>
  <c r="Z15" i="18"/>
  <c r="U15" i="18"/>
  <c r="P15" i="18"/>
  <c r="K15" i="18"/>
  <c r="BN14" i="18"/>
  <c r="BI14" i="18"/>
  <c r="BD14" i="18"/>
  <c r="AY14" i="18"/>
  <c r="AT14" i="18"/>
  <c r="AO14" i="18"/>
  <c r="AJ14" i="18"/>
  <c r="AE14" i="18"/>
  <c r="Z14" i="18"/>
  <c r="U14" i="18"/>
  <c r="P14" i="18"/>
  <c r="K14" i="18"/>
  <c r="BN13" i="18"/>
  <c r="BI13" i="18"/>
  <c r="BD13" i="18"/>
  <c r="AY13" i="18"/>
  <c r="AT13" i="18"/>
  <c r="AO13" i="18"/>
  <c r="AJ13" i="18"/>
  <c r="AE13" i="18"/>
  <c r="Z13" i="18"/>
  <c r="U13" i="18"/>
  <c r="P13" i="18"/>
  <c r="K13" i="18"/>
  <c r="BN12" i="18"/>
  <c r="BI12" i="18"/>
  <c r="BD12" i="18"/>
  <c r="AY12" i="18"/>
  <c r="AT12" i="18"/>
  <c r="AO12" i="18"/>
  <c r="AJ12" i="18"/>
  <c r="AE12" i="18"/>
  <c r="Z12" i="18"/>
  <c r="U12" i="18"/>
  <c r="P12" i="18"/>
  <c r="K12" i="18"/>
  <c r="BN11" i="18"/>
  <c r="BI11" i="18"/>
  <c r="BD11" i="18"/>
  <c r="AY11" i="18"/>
  <c r="AT11" i="18"/>
  <c r="AO11" i="18"/>
  <c r="AJ11" i="18"/>
  <c r="AE11" i="18"/>
  <c r="Z11" i="18"/>
  <c r="U11" i="18"/>
  <c r="P11" i="18"/>
  <c r="K11" i="18"/>
  <c r="D384" i="1"/>
  <c r="D375" i="1"/>
  <c r="D357" i="1"/>
  <c r="D342" i="1"/>
  <c r="D325" i="1"/>
  <c r="D291" i="1"/>
  <c r="D270" i="1"/>
  <c r="D245" i="1"/>
  <c r="D229" i="1"/>
  <c r="D164" i="1"/>
  <c r="D17" i="1" s="1"/>
  <c r="D158" i="1"/>
  <c r="D150" i="1"/>
  <c r="D15" i="1" s="1"/>
  <c r="D119" i="1"/>
  <c r="D14" i="1" s="1"/>
  <c r="D107" i="1"/>
  <c r="D13" i="1" s="1"/>
  <c r="D98" i="1"/>
  <c r="D67" i="1"/>
  <c r="D66" i="1"/>
  <c r="D65" i="1"/>
  <c r="D64" i="1"/>
  <c r="D37" i="1"/>
  <c r="D29" i="1"/>
  <c r="D28" i="1"/>
  <c r="D27" i="1"/>
  <c r="D26" i="1"/>
  <c r="D25" i="1"/>
  <c r="D24" i="1"/>
  <c r="D23" i="1"/>
  <c r="D22" i="1"/>
  <c r="D21" i="1"/>
  <c r="D16" i="1"/>
  <c r="D12" i="1"/>
  <c r="I384" i="1"/>
  <c r="I375" i="1"/>
  <c r="I357" i="1"/>
  <c r="I27" i="1" s="1"/>
  <c r="I342" i="1"/>
  <c r="I26" i="1" s="1"/>
  <c r="I325" i="1"/>
  <c r="I25" i="1" s="1"/>
  <c r="I291" i="1"/>
  <c r="I24" i="1" s="1"/>
  <c r="I270" i="1"/>
  <c r="I23" i="1" s="1"/>
  <c r="I245" i="1"/>
  <c r="I22" i="1" s="1"/>
  <c r="I229" i="1"/>
  <c r="I21" i="1" s="1"/>
  <c r="I164" i="1"/>
  <c r="I17" i="1" s="1"/>
  <c r="I158" i="1"/>
  <c r="I150" i="1"/>
  <c r="I119" i="1"/>
  <c r="I14" i="1" s="1"/>
  <c r="I107" i="1"/>
  <c r="I13" i="1" s="1"/>
  <c r="I98" i="1"/>
  <c r="I12" i="1" s="1"/>
  <c r="I67" i="1"/>
  <c r="I66" i="1"/>
  <c r="I65" i="1"/>
  <c r="I64" i="1"/>
  <c r="I37" i="1"/>
  <c r="I29" i="1"/>
  <c r="I28" i="1"/>
  <c r="I15" i="1"/>
  <c r="I122" i="18"/>
  <c r="I61" i="18"/>
  <c r="I44" i="18"/>
  <c r="N80" i="1"/>
  <c r="N79" i="1"/>
  <c r="N78" i="1"/>
  <c r="N77" i="1"/>
  <c r="N74" i="1"/>
  <c r="N73" i="1"/>
  <c r="N72" i="1"/>
  <c r="N71" i="1"/>
  <c r="N122" i="18"/>
  <c r="N44" i="18"/>
  <c r="S384" i="1"/>
  <c r="S375" i="1"/>
  <c r="S357" i="1"/>
  <c r="S342" i="1"/>
  <c r="S325" i="1"/>
  <c r="S291" i="1"/>
  <c r="S270" i="1"/>
  <c r="S245" i="1"/>
  <c r="S229" i="1"/>
  <c r="S164" i="1"/>
  <c r="S158" i="1"/>
  <c r="S150" i="1"/>
  <c r="S119" i="1"/>
  <c r="S107" i="1"/>
  <c r="S98" i="1"/>
  <c r="S12" i="1" s="1"/>
  <c r="S67" i="1"/>
  <c r="S66" i="1"/>
  <c r="S65" i="1"/>
  <c r="S64" i="1"/>
  <c r="S37" i="1"/>
  <c r="S29" i="1"/>
  <c r="S28" i="1"/>
  <c r="S27" i="1"/>
  <c r="S26" i="1"/>
  <c r="S25" i="1"/>
  <c r="S24" i="1"/>
  <c r="S23" i="1"/>
  <c r="S22" i="1"/>
  <c r="S21" i="1"/>
  <c r="S17" i="1"/>
  <c r="S16" i="1"/>
  <c r="S15" i="1"/>
  <c r="S14" i="1"/>
  <c r="S13" i="1"/>
  <c r="S122" i="18"/>
  <c r="S61" i="18"/>
  <c r="S44" i="18"/>
  <c r="X384" i="1"/>
  <c r="X29" i="1" s="1"/>
  <c r="X375" i="1"/>
  <c r="X357" i="1"/>
  <c r="X27" i="1" s="1"/>
  <c r="X342" i="1"/>
  <c r="X26" i="1" s="1"/>
  <c r="X325" i="1"/>
  <c r="X25" i="1" s="1"/>
  <c r="X291" i="1"/>
  <c r="X270" i="1"/>
  <c r="X23" i="1" s="1"/>
  <c r="X245" i="1"/>
  <c r="X22" i="1" s="1"/>
  <c r="X229" i="1"/>
  <c r="X164" i="1"/>
  <c r="X17" i="1" s="1"/>
  <c r="X158" i="1"/>
  <c r="X150" i="1"/>
  <c r="X15" i="1" s="1"/>
  <c r="X119" i="1"/>
  <c r="X14" i="1" s="1"/>
  <c r="X107" i="1"/>
  <c r="X13" i="1" s="1"/>
  <c r="X98" i="1"/>
  <c r="X12" i="1" s="1"/>
  <c r="X67" i="1"/>
  <c r="X66" i="1"/>
  <c r="X65" i="1"/>
  <c r="X64" i="1"/>
  <c r="X28" i="1"/>
  <c r="X24" i="1"/>
  <c r="X122" i="18"/>
  <c r="X44" i="18"/>
  <c r="AC80" i="1"/>
  <c r="AC79" i="1"/>
  <c r="AC78" i="1"/>
  <c r="AC77" i="1"/>
  <c r="AC74" i="1"/>
  <c r="AC73" i="1"/>
  <c r="AC72" i="1"/>
  <c r="AC71" i="1"/>
  <c r="AC122" i="18"/>
  <c r="AC61" i="18"/>
  <c r="AC44" i="18"/>
  <c r="AH384" i="1"/>
  <c r="AH375" i="1"/>
  <c r="AH28" i="1" s="1"/>
  <c r="AH357" i="1"/>
  <c r="AH342" i="1"/>
  <c r="AH26" i="1" s="1"/>
  <c r="AH325" i="1"/>
  <c r="AH25" i="1" s="1"/>
  <c r="AH291" i="1"/>
  <c r="AH24" i="1" s="1"/>
  <c r="AH270" i="1"/>
  <c r="AH245" i="1"/>
  <c r="AH22" i="1" s="1"/>
  <c r="AH229" i="1"/>
  <c r="AH164" i="1"/>
  <c r="AH17" i="1" s="1"/>
  <c r="AH158" i="1"/>
  <c r="AH150" i="1"/>
  <c r="AH15" i="1" s="1"/>
  <c r="AH119" i="1"/>
  <c r="AH14" i="1" s="1"/>
  <c r="AH107" i="1"/>
  <c r="AH13" i="1" s="1"/>
  <c r="AH98" i="1"/>
  <c r="AH67" i="1"/>
  <c r="AH66" i="1"/>
  <c r="AH65" i="1"/>
  <c r="AH64" i="1"/>
  <c r="AH29" i="1"/>
  <c r="AH27" i="1"/>
  <c r="AH23" i="1"/>
  <c r="AH21" i="1"/>
  <c r="AH16" i="1"/>
  <c r="AH12" i="1"/>
  <c r="AH122" i="18"/>
  <c r="AH44" i="18"/>
  <c r="AM384" i="1"/>
  <c r="AM29" i="1" s="1"/>
  <c r="AM375" i="1"/>
  <c r="AM28" i="1" s="1"/>
  <c r="AM357" i="1"/>
  <c r="AM27" i="1" s="1"/>
  <c r="AM342" i="1"/>
  <c r="AM26" i="1" s="1"/>
  <c r="AM325" i="1"/>
  <c r="AM25" i="1" s="1"/>
  <c r="AM291" i="1"/>
  <c r="AM24" i="1" s="1"/>
  <c r="AM270" i="1"/>
  <c r="AM23" i="1" s="1"/>
  <c r="AM245" i="1"/>
  <c r="AM22" i="1" s="1"/>
  <c r="AM229" i="1"/>
  <c r="AM21" i="1" s="1"/>
  <c r="AM164" i="1"/>
  <c r="AM17" i="1" s="1"/>
  <c r="AM158" i="1"/>
  <c r="AM150" i="1"/>
  <c r="AM119" i="1"/>
  <c r="AM14" i="1" s="1"/>
  <c r="AM107" i="1"/>
  <c r="AM13" i="1" s="1"/>
  <c r="AM98" i="1"/>
  <c r="AM12" i="1" s="1"/>
  <c r="AM67" i="1"/>
  <c r="AM66" i="1"/>
  <c r="AM65" i="1"/>
  <c r="AM64" i="1"/>
  <c r="AM15" i="1"/>
  <c r="AM122" i="18"/>
  <c r="AM61" i="18"/>
  <c r="AM44" i="18"/>
  <c r="AR384" i="1"/>
  <c r="AR29" i="1" s="1"/>
  <c r="AR375" i="1"/>
  <c r="AR357" i="1"/>
  <c r="AR27" i="1" s="1"/>
  <c r="AR342" i="1"/>
  <c r="AR26" i="1" s="1"/>
  <c r="AR325" i="1"/>
  <c r="AR25" i="1" s="1"/>
  <c r="AR291" i="1"/>
  <c r="AR24" i="1" s="1"/>
  <c r="AR270" i="1"/>
  <c r="AR23" i="1" s="1"/>
  <c r="AR245" i="1"/>
  <c r="AR229" i="1"/>
  <c r="AR164" i="1"/>
  <c r="AR17" i="1" s="1"/>
  <c r="AR158" i="1"/>
  <c r="AR16" i="1" s="1"/>
  <c r="AR150" i="1"/>
  <c r="AR15" i="1" s="1"/>
  <c r="AR119" i="1"/>
  <c r="AR107" i="1"/>
  <c r="AR98" i="1"/>
  <c r="AR12" i="1" s="1"/>
  <c r="AR67" i="1"/>
  <c r="AR66" i="1"/>
  <c r="AR65" i="1"/>
  <c r="AR64" i="1"/>
  <c r="AR28" i="1"/>
  <c r="AR22" i="1"/>
  <c r="AR13" i="1"/>
  <c r="AR122" i="18"/>
  <c r="AR44" i="18"/>
  <c r="AW384" i="1"/>
  <c r="AW29" i="1" s="1"/>
  <c r="AW375" i="1"/>
  <c r="AW28" i="1" s="1"/>
  <c r="AW357" i="1"/>
  <c r="AW27" i="1" s="1"/>
  <c r="AW342" i="1"/>
  <c r="AW26" i="1" s="1"/>
  <c r="AW325" i="1"/>
  <c r="AW25" i="1" s="1"/>
  <c r="AW291" i="1"/>
  <c r="AW24" i="1" s="1"/>
  <c r="AW270" i="1"/>
  <c r="AW23" i="1" s="1"/>
  <c r="AW245" i="1"/>
  <c r="AW22" i="1" s="1"/>
  <c r="AW229" i="1"/>
  <c r="AW164" i="1"/>
  <c r="AW17" i="1" s="1"/>
  <c r="AW158" i="1"/>
  <c r="AW16" i="1" s="1"/>
  <c r="AW150" i="1"/>
  <c r="AW15" i="1" s="1"/>
  <c r="AW119" i="1"/>
  <c r="AW107" i="1"/>
  <c r="AW98" i="1"/>
  <c r="AW12" i="1" s="1"/>
  <c r="AW67" i="1"/>
  <c r="AW66" i="1"/>
  <c r="AW65" i="1"/>
  <c r="AW64" i="1"/>
  <c r="AW13" i="1"/>
  <c r="AW122" i="18"/>
  <c r="AW61" i="18"/>
  <c r="AW44" i="18"/>
  <c r="BB122" i="18"/>
  <c r="BB44" i="18"/>
  <c r="BG122" i="18"/>
  <c r="BG61" i="18"/>
  <c r="BG44" i="18"/>
  <c r="BL122" i="18"/>
  <c r="BL44" i="18"/>
  <c r="BF71" i="7"/>
  <c r="AR71" i="7"/>
  <c r="AD71" i="7"/>
  <c r="P71" i="7"/>
  <c r="BF70" i="7"/>
  <c r="AR70" i="7"/>
  <c r="AD70" i="7"/>
  <c r="P70" i="7"/>
  <c r="BF69" i="7"/>
  <c r="AR69" i="7"/>
  <c r="AD69" i="7"/>
  <c r="P69" i="7"/>
  <c r="BF68" i="7"/>
  <c r="AR68" i="7"/>
  <c r="AD68" i="7"/>
  <c r="P68" i="7"/>
  <c r="BF63" i="7"/>
  <c r="AR63" i="7"/>
  <c r="AD63" i="7"/>
  <c r="AD356" i="7" s="1"/>
  <c r="P63" i="7"/>
  <c r="BF62" i="7"/>
  <c r="AR62" i="7"/>
  <c r="AD62" i="7"/>
  <c r="P62" i="7"/>
  <c r="BF61" i="7"/>
  <c r="AR61" i="7"/>
  <c r="AD61" i="7"/>
  <c r="AD349" i="7" s="1"/>
  <c r="P61" i="7"/>
  <c r="BF60" i="7"/>
  <c r="AR60" i="7"/>
  <c r="AD60" i="7"/>
  <c r="AD346" i="7" s="1"/>
  <c r="P60" i="7"/>
  <c r="BF58" i="7"/>
  <c r="AR58" i="7"/>
  <c r="AD58" i="7"/>
  <c r="P58" i="7"/>
  <c r="AY141" i="1"/>
  <c r="AT141" i="1"/>
  <c r="AO141" i="1"/>
  <c r="AJ141" i="1"/>
  <c r="Z141" i="1"/>
  <c r="U141" i="1"/>
  <c r="K141" i="1"/>
  <c r="F141" i="1"/>
  <c r="AY140" i="1"/>
  <c r="AT140" i="1"/>
  <c r="AO140" i="1"/>
  <c r="AJ140" i="1"/>
  <c r="Z140" i="1"/>
  <c r="U140" i="1"/>
  <c r="K140" i="1"/>
  <c r="F140" i="1"/>
  <c r="AY139" i="1"/>
  <c r="AT139" i="1"/>
  <c r="AO139" i="1"/>
  <c r="AJ139" i="1"/>
  <c r="Z139" i="1"/>
  <c r="U139" i="1"/>
  <c r="K139" i="1"/>
  <c r="F139" i="1"/>
  <c r="AY138" i="1"/>
  <c r="AT138" i="1"/>
  <c r="AO138" i="1"/>
  <c r="AJ138" i="1"/>
  <c r="Z138" i="1"/>
  <c r="U138" i="1"/>
  <c r="K138" i="1"/>
  <c r="F138" i="1"/>
  <c r="AY133" i="1"/>
  <c r="AT133" i="1"/>
  <c r="AO133" i="1"/>
  <c r="AJ133" i="1"/>
  <c r="Z133" i="1"/>
  <c r="U133" i="1"/>
  <c r="K133" i="1"/>
  <c r="F133" i="1"/>
  <c r="AY132" i="1"/>
  <c r="AT132" i="1"/>
  <c r="AO132" i="1"/>
  <c r="AJ132" i="1"/>
  <c r="Z132" i="1"/>
  <c r="U132" i="1"/>
  <c r="K132" i="1"/>
  <c r="F132" i="1"/>
  <c r="AY131" i="1"/>
  <c r="AT131" i="1"/>
  <c r="AO131" i="1"/>
  <c r="AJ131" i="1"/>
  <c r="Z131" i="1"/>
  <c r="U131" i="1"/>
  <c r="K131" i="1"/>
  <c r="F131" i="1"/>
  <c r="AY130" i="1"/>
  <c r="AT130" i="1"/>
  <c r="AO130" i="1"/>
  <c r="AJ130" i="1"/>
  <c r="Z130" i="1"/>
  <c r="U130" i="1"/>
  <c r="K130" i="1"/>
  <c r="F130" i="1"/>
  <c r="AY128" i="1"/>
  <c r="AT128" i="1"/>
  <c r="AO128" i="1"/>
  <c r="AJ128" i="1"/>
  <c r="Z128" i="1"/>
  <c r="U128" i="1"/>
  <c r="K128" i="1"/>
  <c r="F128" i="1"/>
  <c r="X68" i="1" l="1"/>
  <c r="X166" i="1"/>
  <c r="AW68" i="1"/>
  <c r="AR166" i="1"/>
  <c r="AR386" i="1"/>
  <c r="AH30" i="1"/>
  <c r="AR14" i="1"/>
  <c r="AR18" i="1" s="1"/>
  <c r="AR42" i="1" s="1"/>
  <c r="AH68" i="1"/>
  <c r="AH166" i="1"/>
  <c r="S166" i="1"/>
  <c r="D68" i="1"/>
  <c r="D42" i="1" s="1"/>
  <c r="AW166" i="1"/>
  <c r="AW386" i="1"/>
  <c r="AR68" i="1"/>
  <c r="X386" i="1"/>
  <c r="S30" i="1"/>
  <c r="S386" i="1"/>
  <c r="D18" i="1"/>
  <c r="AM30" i="1"/>
  <c r="AM43" i="1" s="1"/>
  <c r="AH18" i="1"/>
  <c r="AH32" i="1" s="1"/>
  <c r="AW14" i="1"/>
  <c r="AW18" i="1" s="1"/>
  <c r="AM68" i="1"/>
  <c r="AM166" i="1"/>
  <c r="AH386" i="1"/>
  <c r="X16" i="1"/>
  <c r="X18" i="1" s="1"/>
  <c r="S18" i="1"/>
  <c r="S68" i="1"/>
  <c r="S42" i="1" s="1"/>
  <c r="I68" i="1"/>
  <c r="I166" i="1"/>
  <c r="D30" i="1"/>
  <c r="D386" i="1"/>
  <c r="AH42" i="1"/>
  <c r="AM386" i="1"/>
  <c r="AW21" i="1"/>
  <c r="AW30" i="1" s="1"/>
  <c r="AR21" i="1"/>
  <c r="AR30" i="1" s="1"/>
  <c r="AR43" i="1" s="1"/>
  <c r="AM16" i="1"/>
  <c r="AM18" i="1" s="1"/>
  <c r="X21" i="1"/>
  <c r="X30" i="1" s="1"/>
  <c r="X43" i="1" s="1"/>
  <c r="I30" i="1"/>
  <c r="D32" i="1"/>
  <c r="I386" i="1"/>
  <c r="D166" i="1"/>
  <c r="I16" i="1"/>
  <c r="I18" i="1" s="1"/>
  <c r="BF74" i="7"/>
  <c r="AR74" i="7"/>
  <c r="AD74" i="7"/>
  <c r="P74" i="7"/>
  <c r="BF73" i="7"/>
  <c r="AR73" i="7"/>
  <c r="AD73" i="7"/>
  <c r="P73" i="7"/>
  <c r="AY144" i="1"/>
  <c r="AT144" i="1"/>
  <c r="AO144" i="1"/>
  <c r="AJ144" i="1"/>
  <c r="Z144" i="1"/>
  <c r="U144" i="1"/>
  <c r="K144" i="1"/>
  <c r="F144" i="1"/>
  <c r="AY143" i="1"/>
  <c r="AT143" i="1"/>
  <c r="AO143" i="1"/>
  <c r="AJ143" i="1"/>
  <c r="Z143" i="1"/>
  <c r="U143" i="1"/>
  <c r="K143" i="1"/>
  <c r="F143" i="1"/>
  <c r="AY241" i="1"/>
  <c r="AT241" i="1"/>
  <c r="AO241" i="1"/>
  <c r="AJ241" i="1"/>
  <c r="Z241" i="1"/>
  <c r="U241" i="1"/>
  <c r="K241" i="1"/>
  <c r="F241" i="1"/>
  <c r="AY240" i="1"/>
  <c r="AT240" i="1"/>
  <c r="AO240" i="1"/>
  <c r="AJ240" i="1"/>
  <c r="Z240" i="1"/>
  <c r="U240" i="1"/>
  <c r="K240" i="1"/>
  <c r="F240" i="1"/>
  <c r="AY239" i="1"/>
  <c r="AT239" i="1"/>
  <c r="AO239" i="1"/>
  <c r="AJ239" i="1"/>
  <c r="Z239" i="1"/>
  <c r="U239" i="1"/>
  <c r="K239" i="1"/>
  <c r="F239" i="1"/>
  <c r="BF269" i="7"/>
  <c r="AR269" i="7"/>
  <c r="AD269" i="7"/>
  <c r="P269" i="7"/>
  <c r="BF302" i="7"/>
  <c r="AR302" i="7"/>
  <c r="AD302" i="7"/>
  <c r="P302" i="7"/>
  <c r="AY297" i="1"/>
  <c r="AT297" i="1"/>
  <c r="AO297" i="1"/>
  <c r="AJ297" i="1"/>
  <c r="Z297" i="1"/>
  <c r="U297" i="1"/>
  <c r="K297" i="1"/>
  <c r="F297" i="1"/>
  <c r="AY339" i="1"/>
  <c r="AT339" i="1"/>
  <c r="AO339" i="1"/>
  <c r="AJ339" i="1"/>
  <c r="Z339" i="1"/>
  <c r="U339" i="1"/>
  <c r="K339" i="1"/>
  <c r="F339" i="1"/>
  <c r="AY372" i="1"/>
  <c r="AT372" i="1"/>
  <c r="AO372" i="1"/>
  <c r="AJ372" i="1"/>
  <c r="Z372" i="1"/>
  <c r="U372" i="1"/>
  <c r="K372" i="1"/>
  <c r="F372" i="1"/>
  <c r="D43" i="1" l="1"/>
  <c r="AW43" i="1"/>
  <c r="S32" i="1"/>
  <c r="S38" i="1" s="1"/>
  <c r="S40" i="1" s="1"/>
  <c r="S45" i="1" s="1"/>
  <c r="AW42" i="1"/>
  <c r="S43" i="1"/>
  <c r="I43" i="1"/>
  <c r="AH43" i="1"/>
  <c r="I42" i="1"/>
  <c r="I32" i="1"/>
  <c r="AM42" i="1"/>
  <c r="AM32" i="1"/>
  <c r="D44" i="1"/>
  <c r="D38" i="1"/>
  <c r="D40" i="1" s="1"/>
  <c r="D45" i="1" s="1"/>
  <c r="X32" i="1"/>
  <c r="X42" i="1"/>
  <c r="AR32" i="1"/>
  <c r="S44" i="1"/>
  <c r="AH44" i="1"/>
  <c r="AH38" i="1"/>
  <c r="AW32" i="1"/>
  <c r="BF26" i="7"/>
  <c r="AR26" i="7"/>
  <c r="AD26" i="7"/>
  <c r="P26" i="7"/>
  <c r="BF25" i="7"/>
  <c r="AR25" i="7"/>
  <c r="AD25" i="7"/>
  <c r="P25" i="7"/>
  <c r="BF24" i="7"/>
  <c r="AR24" i="7"/>
  <c r="AD24" i="7"/>
  <c r="P24" i="7"/>
  <c r="BF23" i="7"/>
  <c r="AR23" i="7"/>
  <c r="AD23" i="7"/>
  <c r="P23" i="7"/>
  <c r="BF22" i="7"/>
  <c r="AR22" i="7"/>
  <c r="AD22" i="7"/>
  <c r="P22" i="7"/>
  <c r="BF21" i="7"/>
  <c r="AR21" i="7"/>
  <c r="AD21" i="7"/>
  <c r="P21" i="7"/>
  <c r="BF20" i="7"/>
  <c r="AR20" i="7"/>
  <c r="AD20" i="7"/>
  <c r="AD358" i="7" s="1"/>
  <c r="P20" i="7"/>
  <c r="BF19" i="7"/>
  <c r="AR19" i="7"/>
  <c r="AD19" i="7"/>
  <c r="P19" i="7"/>
  <c r="BF18" i="7"/>
  <c r="AR18" i="7"/>
  <c r="AD18" i="7"/>
  <c r="P18" i="7"/>
  <c r="BF17" i="7"/>
  <c r="AR17" i="7"/>
  <c r="AD17" i="7"/>
  <c r="P17" i="7"/>
  <c r="BF16" i="7"/>
  <c r="AR16" i="7"/>
  <c r="AD16" i="7"/>
  <c r="P16" i="7"/>
  <c r="BF35" i="7"/>
  <c r="AR35" i="7"/>
  <c r="AD35" i="7"/>
  <c r="P35" i="7"/>
  <c r="BF34" i="7"/>
  <c r="AR34" i="7"/>
  <c r="AD34" i="7"/>
  <c r="P34" i="7"/>
  <c r="BF33" i="7"/>
  <c r="AR33" i="7"/>
  <c r="AD33" i="7"/>
  <c r="P33" i="7"/>
  <c r="BF32" i="7"/>
  <c r="AR32" i="7"/>
  <c r="AD32" i="7"/>
  <c r="P32" i="7"/>
  <c r="BN120" i="18"/>
  <c r="BI120" i="18"/>
  <c r="BD120" i="18"/>
  <c r="AY120" i="18"/>
  <c r="AT120" i="18"/>
  <c r="AO120" i="18"/>
  <c r="AJ120" i="18"/>
  <c r="AE120" i="18"/>
  <c r="Z120" i="18"/>
  <c r="U120" i="18"/>
  <c r="P120" i="18"/>
  <c r="K120" i="18"/>
  <c r="BN119" i="18"/>
  <c r="BI119" i="18"/>
  <c r="BD119" i="18"/>
  <c r="AY119" i="18"/>
  <c r="AT119" i="18"/>
  <c r="AO119" i="18"/>
  <c r="AJ119" i="18"/>
  <c r="AE119" i="18"/>
  <c r="Z119" i="18"/>
  <c r="U119" i="18"/>
  <c r="P119" i="18"/>
  <c r="K119" i="18"/>
  <c r="BN118" i="18"/>
  <c r="BI118" i="18"/>
  <c r="BD118" i="18"/>
  <c r="AY118" i="18"/>
  <c r="AT118" i="18"/>
  <c r="AO118" i="18"/>
  <c r="AJ118" i="18"/>
  <c r="AE118" i="18"/>
  <c r="Z118" i="18"/>
  <c r="U118" i="18"/>
  <c r="P118" i="18"/>
  <c r="K118" i="18"/>
  <c r="BN117" i="18"/>
  <c r="BI117" i="18"/>
  <c r="BD117" i="18"/>
  <c r="AY117" i="18"/>
  <c r="AT117" i="18"/>
  <c r="AO117" i="18"/>
  <c r="AJ117" i="18"/>
  <c r="AE117" i="18"/>
  <c r="Z117" i="18"/>
  <c r="U117" i="18"/>
  <c r="P117" i="18"/>
  <c r="K117" i="18"/>
  <c r="BN116" i="18"/>
  <c r="BI116" i="18"/>
  <c r="BD116" i="18"/>
  <c r="AY116" i="18"/>
  <c r="AT116" i="18"/>
  <c r="AO116" i="18"/>
  <c r="AJ116" i="18"/>
  <c r="AE116" i="18"/>
  <c r="Z116" i="18"/>
  <c r="U116" i="18"/>
  <c r="P116" i="18"/>
  <c r="K116" i="18"/>
  <c r="BN115" i="18"/>
  <c r="BI115" i="18"/>
  <c r="BD115" i="18"/>
  <c r="AY115" i="18"/>
  <c r="AT115" i="18"/>
  <c r="AO115" i="18"/>
  <c r="AJ115" i="18"/>
  <c r="AE115" i="18"/>
  <c r="Z115" i="18"/>
  <c r="U115" i="18"/>
  <c r="P115" i="18"/>
  <c r="K115" i="18"/>
  <c r="BN114" i="18"/>
  <c r="BI114" i="18"/>
  <c r="BD114" i="18"/>
  <c r="AY114" i="18"/>
  <c r="AT114" i="18"/>
  <c r="AO114" i="18"/>
  <c r="AJ114" i="18"/>
  <c r="AE114" i="18"/>
  <c r="Z114" i="18"/>
  <c r="U114" i="18"/>
  <c r="P114" i="18"/>
  <c r="K114" i="18"/>
  <c r="BN113" i="18"/>
  <c r="BI113" i="18"/>
  <c r="BD113" i="18"/>
  <c r="AY113" i="18"/>
  <c r="AT113" i="18"/>
  <c r="AO113" i="18"/>
  <c r="AJ113" i="18"/>
  <c r="AE113" i="18"/>
  <c r="Z113" i="18"/>
  <c r="U113" i="18"/>
  <c r="P113" i="18"/>
  <c r="K113" i="18"/>
  <c r="BN112" i="18"/>
  <c r="BI112" i="18"/>
  <c r="BD112" i="18"/>
  <c r="AY112" i="18"/>
  <c r="AT112" i="18"/>
  <c r="AO112" i="18"/>
  <c r="AJ112" i="18"/>
  <c r="AE112" i="18"/>
  <c r="Z112" i="18"/>
  <c r="U112" i="18"/>
  <c r="P112" i="18"/>
  <c r="K112" i="18"/>
  <c r="BN111" i="18"/>
  <c r="BI111" i="18"/>
  <c r="BD111" i="18"/>
  <c r="AY111" i="18"/>
  <c r="AT111" i="18"/>
  <c r="AO111" i="18"/>
  <c r="AJ111" i="18"/>
  <c r="AE111" i="18"/>
  <c r="Z111" i="18"/>
  <c r="U111" i="18"/>
  <c r="P111" i="18"/>
  <c r="K111" i="18"/>
  <c r="BN110" i="18"/>
  <c r="BI110" i="18"/>
  <c r="BD110" i="18"/>
  <c r="AY110" i="18"/>
  <c r="AT110" i="18"/>
  <c r="AO110" i="18"/>
  <c r="AJ110" i="18"/>
  <c r="AE110" i="18"/>
  <c r="Z110" i="18"/>
  <c r="U110" i="18"/>
  <c r="P110" i="18"/>
  <c r="K110" i="18"/>
  <c r="BN109" i="18"/>
  <c r="BI109" i="18"/>
  <c r="BD109" i="18"/>
  <c r="AY109" i="18"/>
  <c r="AT109" i="18"/>
  <c r="AO109" i="18"/>
  <c r="AJ109" i="18"/>
  <c r="AE109" i="18"/>
  <c r="Z109" i="18"/>
  <c r="U109" i="18"/>
  <c r="P109" i="18"/>
  <c r="K109" i="18"/>
  <c r="BN108" i="18"/>
  <c r="BI108" i="18"/>
  <c r="BD108" i="18"/>
  <c r="AY108" i="18"/>
  <c r="AT108" i="18"/>
  <c r="AO108" i="18"/>
  <c r="AJ108" i="18"/>
  <c r="AE108" i="18"/>
  <c r="Z108" i="18"/>
  <c r="U108" i="18"/>
  <c r="P108" i="18"/>
  <c r="K108" i="18"/>
  <c r="BN107" i="18"/>
  <c r="BI107" i="18"/>
  <c r="BD107" i="18"/>
  <c r="AY107" i="18"/>
  <c r="AT107" i="18"/>
  <c r="AO107" i="18"/>
  <c r="AJ107" i="18"/>
  <c r="AE107" i="18"/>
  <c r="Z107" i="18"/>
  <c r="U107" i="18"/>
  <c r="P107" i="18"/>
  <c r="K107" i="18"/>
  <c r="BN106" i="18"/>
  <c r="BI106" i="18"/>
  <c r="BD106" i="18"/>
  <c r="AY106" i="18"/>
  <c r="AT106" i="18"/>
  <c r="AO106" i="18"/>
  <c r="AJ106" i="18"/>
  <c r="AE106" i="18"/>
  <c r="Z106" i="18"/>
  <c r="U106" i="18"/>
  <c r="P106" i="18"/>
  <c r="K106" i="18"/>
  <c r="BN105" i="18"/>
  <c r="BI105" i="18"/>
  <c r="BD105" i="18"/>
  <c r="AY105" i="18"/>
  <c r="AT105" i="18"/>
  <c r="AO105" i="18"/>
  <c r="AJ105" i="18"/>
  <c r="AE105" i="18"/>
  <c r="Z105" i="18"/>
  <c r="U105" i="18"/>
  <c r="P105" i="18"/>
  <c r="K105" i="18"/>
  <c r="BN104" i="18"/>
  <c r="BI104" i="18"/>
  <c r="BD104" i="18"/>
  <c r="AY104" i="18"/>
  <c r="AT104" i="18"/>
  <c r="AO104" i="18"/>
  <c r="AJ104" i="18"/>
  <c r="AE104" i="18"/>
  <c r="Z104" i="18"/>
  <c r="U104" i="18"/>
  <c r="P104" i="18"/>
  <c r="K104" i="18"/>
  <c r="BN103" i="18"/>
  <c r="BI103" i="18"/>
  <c r="BD103" i="18"/>
  <c r="AY103" i="18"/>
  <c r="AT103" i="18"/>
  <c r="AO103" i="18"/>
  <c r="AJ103" i="18"/>
  <c r="AE103" i="18"/>
  <c r="Z103" i="18"/>
  <c r="U103" i="18"/>
  <c r="P103" i="18"/>
  <c r="K103" i="18"/>
  <c r="BN102" i="18"/>
  <c r="BI102" i="18"/>
  <c r="BD102" i="18"/>
  <c r="AY102" i="18"/>
  <c r="AT102" i="18"/>
  <c r="AO102" i="18"/>
  <c r="AJ102" i="18"/>
  <c r="AE102" i="18"/>
  <c r="Z102" i="18"/>
  <c r="U102" i="18"/>
  <c r="P102" i="18"/>
  <c r="K102" i="18"/>
  <c r="BN101" i="18"/>
  <c r="BI101" i="18"/>
  <c r="BD101" i="18"/>
  <c r="AY101" i="18"/>
  <c r="AT101" i="18"/>
  <c r="AO101" i="18"/>
  <c r="AJ101" i="18"/>
  <c r="AE101" i="18"/>
  <c r="Z101" i="18"/>
  <c r="U101" i="18"/>
  <c r="P101" i="18"/>
  <c r="K101" i="18"/>
  <c r="BN100" i="18"/>
  <c r="BI100" i="18"/>
  <c r="BD100" i="18"/>
  <c r="AY100" i="18"/>
  <c r="AT100" i="18"/>
  <c r="AO100" i="18"/>
  <c r="AJ100" i="18"/>
  <c r="AE100" i="18"/>
  <c r="Z100" i="18"/>
  <c r="U100" i="18"/>
  <c r="P100" i="18"/>
  <c r="K100" i="18"/>
  <c r="BN99" i="18"/>
  <c r="BI99" i="18"/>
  <c r="BD99" i="18"/>
  <c r="AY99" i="18"/>
  <c r="AT99" i="18"/>
  <c r="AO99" i="18"/>
  <c r="AJ99" i="18"/>
  <c r="AE99" i="18"/>
  <c r="Z99" i="18"/>
  <c r="U99" i="18"/>
  <c r="P99" i="18"/>
  <c r="K99" i="18"/>
  <c r="BN98" i="18"/>
  <c r="BI98" i="18"/>
  <c r="BD98" i="18"/>
  <c r="AY98" i="18"/>
  <c r="AT98" i="18"/>
  <c r="AO98" i="18"/>
  <c r="AJ98" i="18"/>
  <c r="AE98" i="18"/>
  <c r="Z98" i="18"/>
  <c r="U98" i="18"/>
  <c r="P98" i="18"/>
  <c r="K98" i="18"/>
  <c r="BN97" i="18"/>
  <c r="BI97" i="18"/>
  <c r="BD97" i="18"/>
  <c r="AY97" i="18"/>
  <c r="AT97" i="18"/>
  <c r="AO97" i="18"/>
  <c r="AJ97" i="18"/>
  <c r="AE97" i="18"/>
  <c r="Z97" i="18"/>
  <c r="U97" i="18"/>
  <c r="P97" i="18"/>
  <c r="K97" i="18"/>
  <c r="BN96" i="18"/>
  <c r="BI96" i="18"/>
  <c r="BD96" i="18"/>
  <c r="AY96" i="18"/>
  <c r="AT96" i="18"/>
  <c r="AO96" i="18"/>
  <c r="AJ96" i="18"/>
  <c r="AE96" i="18"/>
  <c r="Z96" i="18"/>
  <c r="U96" i="18"/>
  <c r="P96" i="18"/>
  <c r="K96" i="18"/>
  <c r="BN95" i="18"/>
  <c r="BI95" i="18"/>
  <c r="BD95" i="18"/>
  <c r="AY95" i="18"/>
  <c r="AT95" i="18"/>
  <c r="AO95" i="18"/>
  <c r="AJ95" i="18"/>
  <c r="AE95" i="18"/>
  <c r="Z95" i="18"/>
  <c r="U95" i="18"/>
  <c r="P95" i="18"/>
  <c r="K95" i="18"/>
  <c r="BN94" i="18"/>
  <c r="BI94" i="18"/>
  <c r="BD94" i="18"/>
  <c r="AY94" i="18"/>
  <c r="AT94" i="18"/>
  <c r="AO94" i="18"/>
  <c r="AJ94" i="18"/>
  <c r="AE94" i="18"/>
  <c r="Z94" i="18"/>
  <c r="U94" i="18"/>
  <c r="P94" i="18"/>
  <c r="K94" i="18"/>
  <c r="BN93" i="18"/>
  <c r="BI93" i="18"/>
  <c r="BD93" i="18"/>
  <c r="AY93" i="18"/>
  <c r="AT93" i="18"/>
  <c r="AO93" i="18"/>
  <c r="AJ93" i="18"/>
  <c r="AE93" i="18"/>
  <c r="Z93" i="18"/>
  <c r="U93" i="18"/>
  <c r="P93" i="18"/>
  <c r="K93" i="18"/>
  <c r="BN92" i="18"/>
  <c r="BI92" i="18"/>
  <c r="BD92" i="18"/>
  <c r="AY92" i="18"/>
  <c r="AT92" i="18"/>
  <c r="AO92" i="18"/>
  <c r="AJ92" i="18"/>
  <c r="AE92" i="18"/>
  <c r="Z92" i="18"/>
  <c r="U92" i="18"/>
  <c r="P92" i="18"/>
  <c r="K92" i="18"/>
  <c r="BN91" i="18"/>
  <c r="BI91" i="18"/>
  <c r="BD91" i="18"/>
  <c r="AY91" i="18"/>
  <c r="AT91" i="18"/>
  <c r="AO91" i="18"/>
  <c r="AJ91" i="18"/>
  <c r="AE91" i="18"/>
  <c r="Z91" i="18"/>
  <c r="U91" i="18"/>
  <c r="P91" i="18"/>
  <c r="K91" i="18"/>
  <c r="BN90" i="18"/>
  <c r="BI90" i="18"/>
  <c r="BD90" i="18"/>
  <c r="AY90" i="18"/>
  <c r="AT90" i="18"/>
  <c r="AO90" i="18"/>
  <c r="AJ90" i="18"/>
  <c r="AE90" i="18"/>
  <c r="Z90" i="18"/>
  <c r="U90" i="18"/>
  <c r="P90" i="18"/>
  <c r="K90" i="18"/>
  <c r="BN89" i="18"/>
  <c r="BI89" i="18"/>
  <c r="BD89" i="18"/>
  <c r="AY89" i="18"/>
  <c r="AT89" i="18"/>
  <c r="AO89" i="18"/>
  <c r="AJ89" i="18"/>
  <c r="AE89" i="18"/>
  <c r="Z89" i="18"/>
  <c r="U89" i="18"/>
  <c r="P89" i="18"/>
  <c r="K89" i="18"/>
  <c r="BN88" i="18"/>
  <c r="BI88" i="18"/>
  <c r="BD88" i="18"/>
  <c r="AY88" i="18"/>
  <c r="AT88" i="18"/>
  <c r="AO88" i="18"/>
  <c r="AJ88" i="18"/>
  <c r="AE88" i="18"/>
  <c r="Z88" i="18"/>
  <c r="U88" i="18"/>
  <c r="P88" i="18"/>
  <c r="K88" i="18"/>
  <c r="BN87" i="18"/>
  <c r="BI87" i="18"/>
  <c r="BD87" i="18"/>
  <c r="AY87" i="18"/>
  <c r="AT87" i="18"/>
  <c r="AO87" i="18"/>
  <c r="AJ87" i="18"/>
  <c r="AE87" i="18"/>
  <c r="Z87" i="18"/>
  <c r="U87" i="18"/>
  <c r="P87" i="18"/>
  <c r="K87" i="18"/>
  <c r="BN86" i="18"/>
  <c r="BI86" i="18"/>
  <c r="BD86" i="18"/>
  <c r="AY86" i="18"/>
  <c r="AT86" i="18"/>
  <c r="AO86" i="18"/>
  <c r="AJ86" i="18"/>
  <c r="AE86" i="18"/>
  <c r="Z86" i="18"/>
  <c r="U86" i="18"/>
  <c r="P86" i="18"/>
  <c r="K86" i="18"/>
  <c r="BN85" i="18"/>
  <c r="BI85" i="18"/>
  <c r="BD85" i="18"/>
  <c r="AY85" i="18"/>
  <c r="AT85" i="18"/>
  <c r="AO85" i="18"/>
  <c r="AJ85" i="18"/>
  <c r="AE85" i="18"/>
  <c r="Z85" i="18"/>
  <c r="U85" i="18"/>
  <c r="P85" i="18"/>
  <c r="K85" i="18"/>
  <c r="BN84" i="18"/>
  <c r="BI84" i="18"/>
  <c r="BD84" i="18"/>
  <c r="AY84" i="18"/>
  <c r="AT84" i="18"/>
  <c r="AO84" i="18"/>
  <c r="AJ84" i="18"/>
  <c r="AE84" i="18"/>
  <c r="Z84" i="18"/>
  <c r="U84" i="18"/>
  <c r="P84" i="18"/>
  <c r="K84" i="18"/>
  <c r="BN83" i="18"/>
  <c r="BI83" i="18"/>
  <c r="BD83" i="18"/>
  <c r="AY83" i="18"/>
  <c r="AT83" i="18"/>
  <c r="AO83" i="18"/>
  <c r="AJ83" i="18"/>
  <c r="AE83" i="18"/>
  <c r="Z83" i="18"/>
  <c r="U83" i="18"/>
  <c r="P83" i="18"/>
  <c r="K83" i="18"/>
  <c r="BN82" i="18"/>
  <c r="BI82" i="18"/>
  <c r="BD82" i="18"/>
  <c r="AY82" i="18"/>
  <c r="AT82" i="18"/>
  <c r="AO82" i="18"/>
  <c r="AJ82" i="18"/>
  <c r="AE82" i="18"/>
  <c r="Z82" i="18"/>
  <c r="U82" i="18"/>
  <c r="P82" i="18"/>
  <c r="K82" i="18"/>
  <c r="BN81" i="18"/>
  <c r="BI81" i="18"/>
  <c r="BD81" i="18"/>
  <c r="AY81" i="18"/>
  <c r="AT81" i="18"/>
  <c r="AO81" i="18"/>
  <c r="AJ81" i="18"/>
  <c r="AE81" i="18"/>
  <c r="Z81" i="18"/>
  <c r="U81" i="18"/>
  <c r="P81" i="18"/>
  <c r="K81" i="18"/>
  <c r="BN80" i="18"/>
  <c r="BI80" i="18"/>
  <c r="BD80" i="18"/>
  <c r="AY80" i="18"/>
  <c r="AT80" i="18"/>
  <c r="AO80" i="18"/>
  <c r="AJ80" i="18"/>
  <c r="AE80" i="18"/>
  <c r="Z80" i="18"/>
  <c r="U80" i="18"/>
  <c r="P80" i="18"/>
  <c r="K80" i="18"/>
  <c r="BN79" i="18"/>
  <c r="BI79" i="18"/>
  <c r="BD79" i="18"/>
  <c r="AY79" i="18"/>
  <c r="AT79" i="18"/>
  <c r="AO79" i="18"/>
  <c r="AJ79" i="18"/>
  <c r="AE79" i="18"/>
  <c r="Z79" i="18"/>
  <c r="U79" i="18"/>
  <c r="P79" i="18"/>
  <c r="K79" i="18"/>
  <c r="BN78" i="18"/>
  <c r="BI78" i="18"/>
  <c r="BD78" i="18"/>
  <c r="AY78" i="18"/>
  <c r="AT78" i="18"/>
  <c r="AO78" i="18"/>
  <c r="AJ78" i="18"/>
  <c r="AE78" i="18"/>
  <c r="Z78" i="18"/>
  <c r="U78" i="18"/>
  <c r="P78" i="18"/>
  <c r="K78" i="18"/>
  <c r="BN77" i="18"/>
  <c r="BI77" i="18"/>
  <c r="BD77" i="18"/>
  <c r="AY77" i="18"/>
  <c r="AT77" i="18"/>
  <c r="AO77" i="18"/>
  <c r="AJ77" i="18"/>
  <c r="AE77" i="18"/>
  <c r="Z77" i="18"/>
  <c r="U77" i="18"/>
  <c r="P77" i="18"/>
  <c r="K77" i="18"/>
  <c r="BN76" i="18"/>
  <c r="BI76" i="18"/>
  <c r="BD76" i="18"/>
  <c r="AY76" i="18"/>
  <c r="AT76" i="18"/>
  <c r="AO76" i="18"/>
  <c r="AJ76" i="18"/>
  <c r="AE76" i="18"/>
  <c r="Z76" i="18"/>
  <c r="U76" i="18"/>
  <c r="P76" i="18"/>
  <c r="K76" i="18"/>
  <c r="BN75" i="18"/>
  <c r="BI75" i="18"/>
  <c r="BD75" i="18"/>
  <c r="AY75" i="18"/>
  <c r="AT75" i="18"/>
  <c r="AO75" i="18"/>
  <c r="AJ75" i="18"/>
  <c r="AE75" i="18"/>
  <c r="Z75" i="18"/>
  <c r="U75" i="18"/>
  <c r="P75" i="18"/>
  <c r="K75" i="18"/>
  <c r="BN74" i="18"/>
  <c r="BI74" i="18"/>
  <c r="BD74" i="18"/>
  <c r="AY74" i="18"/>
  <c r="AT74" i="18"/>
  <c r="AO74" i="18"/>
  <c r="AJ74" i="18"/>
  <c r="AE74" i="18"/>
  <c r="Z74" i="18"/>
  <c r="U74" i="18"/>
  <c r="P74" i="18"/>
  <c r="K74" i="18"/>
  <c r="BN73" i="18"/>
  <c r="BI73" i="18"/>
  <c r="BD73" i="18"/>
  <c r="AY73" i="18"/>
  <c r="AT73" i="18"/>
  <c r="AO73" i="18"/>
  <c r="AJ73" i="18"/>
  <c r="AE73" i="18"/>
  <c r="Z73" i="18"/>
  <c r="U73" i="18"/>
  <c r="P73" i="18"/>
  <c r="K73" i="18"/>
  <c r="BN72" i="18"/>
  <c r="BI72" i="18"/>
  <c r="BD72" i="18"/>
  <c r="AY72" i="18"/>
  <c r="AT72" i="18"/>
  <c r="AO72" i="18"/>
  <c r="AJ72" i="18"/>
  <c r="AE72" i="18"/>
  <c r="Z72" i="18"/>
  <c r="U72" i="18"/>
  <c r="P72" i="18"/>
  <c r="K72" i="18"/>
  <c r="BN71" i="18"/>
  <c r="BI71" i="18"/>
  <c r="BD71" i="18"/>
  <c r="AY71" i="18"/>
  <c r="AT71" i="18"/>
  <c r="AO71" i="18"/>
  <c r="AJ71" i="18"/>
  <c r="AE71" i="18"/>
  <c r="Z71" i="18"/>
  <c r="U71" i="18"/>
  <c r="P71" i="18"/>
  <c r="K71" i="18"/>
  <c r="BN70" i="18"/>
  <c r="BI70" i="18"/>
  <c r="BD70" i="18"/>
  <c r="AY70" i="18"/>
  <c r="AT70" i="18"/>
  <c r="AO70" i="18"/>
  <c r="AJ70" i="18"/>
  <c r="AE70" i="18"/>
  <c r="Z70" i="18"/>
  <c r="U70" i="18"/>
  <c r="P70" i="18"/>
  <c r="K70" i="18"/>
  <c r="BN69" i="18"/>
  <c r="BI69" i="18"/>
  <c r="BD69" i="18"/>
  <c r="AY69" i="18"/>
  <c r="AT69" i="18"/>
  <c r="AO69" i="18"/>
  <c r="AJ69" i="18"/>
  <c r="AE69" i="18"/>
  <c r="Z69" i="18"/>
  <c r="U69" i="18"/>
  <c r="P69" i="18"/>
  <c r="K69" i="18"/>
  <c r="BN68" i="18"/>
  <c r="BI68" i="18"/>
  <c r="BD68" i="18"/>
  <c r="AY68" i="18"/>
  <c r="AT68" i="18"/>
  <c r="AO68" i="18"/>
  <c r="AJ68" i="18"/>
  <c r="AE68" i="18"/>
  <c r="Z68" i="18"/>
  <c r="U68" i="18"/>
  <c r="P68" i="18"/>
  <c r="K68" i="18"/>
  <c r="BN67" i="18"/>
  <c r="BI67" i="18"/>
  <c r="BD67" i="18"/>
  <c r="AY67" i="18"/>
  <c r="AT67" i="18"/>
  <c r="AO67" i="18"/>
  <c r="AJ67" i="18"/>
  <c r="AE67" i="18"/>
  <c r="Z67" i="18"/>
  <c r="U67" i="18"/>
  <c r="P67" i="18"/>
  <c r="K67" i="18"/>
  <c r="BN66" i="18"/>
  <c r="BI66" i="18"/>
  <c r="BD66" i="18"/>
  <c r="AY66" i="18"/>
  <c r="AT66" i="18"/>
  <c r="AO66" i="18"/>
  <c r="AJ66" i="18"/>
  <c r="AE66" i="18"/>
  <c r="Z66" i="18"/>
  <c r="U66" i="18"/>
  <c r="P66" i="18"/>
  <c r="K66" i="18"/>
  <c r="BN65" i="18"/>
  <c r="BI65" i="18"/>
  <c r="BD65" i="18"/>
  <c r="AY65" i="18"/>
  <c r="AT65" i="18"/>
  <c r="AO65" i="18"/>
  <c r="AJ65" i="18"/>
  <c r="AE65" i="18"/>
  <c r="Z65" i="18"/>
  <c r="U65" i="18"/>
  <c r="P65" i="18"/>
  <c r="K65" i="18"/>
  <c r="BF47" i="7"/>
  <c r="AR47" i="7"/>
  <c r="AD47" i="7"/>
  <c r="P47" i="7"/>
  <c r="BF46" i="7"/>
  <c r="AR46" i="7"/>
  <c r="AD46" i="7"/>
  <c r="P46" i="7"/>
  <c r="BF45" i="7"/>
  <c r="AR45" i="7"/>
  <c r="AD45" i="7"/>
  <c r="P45" i="7"/>
  <c r="BF44" i="7"/>
  <c r="AR44" i="7"/>
  <c r="AD44" i="7"/>
  <c r="AD344" i="7" s="1"/>
  <c r="P44" i="7"/>
  <c r="BF43" i="7"/>
  <c r="AR43" i="7"/>
  <c r="AD43" i="7"/>
  <c r="AD342" i="7" s="1"/>
  <c r="P43" i="7"/>
  <c r="BF42" i="7"/>
  <c r="AR42" i="7"/>
  <c r="AD42" i="7"/>
  <c r="P42" i="7"/>
  <c r="BF41" i="7"/>
  <c r="AR41" i="7"/>
  <c r="AD41" i="7"/>
  <c r="P41" i="7"/>
  <c r="BF78" i="7"/>
  <c r="AR78" i="7"/>
  <c r="AD78" i="7"/>
  <c r="P78" i="7"/>
  <c r="BF77" i="7"/>
  <c r="AR77" i="7"/>
  <c r="AD77" i="7"/>
  <c r="P77" i="7"/>
  <c r="BF76" i="7"/>
  <c r="AR76" i="7"/>
  <c r="AD76" i="7"/>
  <c r="P76" i="7"/>
  <c r="BF75" i="7"/>
  <c r="AR75" i="7"/>
  <c r="AD75" i="7"/>
  <c r="P75" i="7"/>
  <c r="BF72" i="7"/>
  <c r="AR72" i="7"/>
  <c r="AD72" i="7"/>
  <c r="AD357" i="7" s="1"/>
  <c r="P72" i="7"/>
  <c r="BF67" i="7"/>
  <c r="AR67" i="7"/>
  <c r="AD67" i="7"/>
  <c r="P67" i="7"/>
  <c r="BF66" i="7"/>
  <c r="AR66" i="7"/>
  <c r="AD66" i="7"/>
  <c r="P66" i="7"/>
  <c r="BF65" i="7"/>
  <c r="AR65" i="7"/>
  <c r="AD65" i="7"/>
  <c r="AD355" i="7" s="1"/>
  <c r="P65" i="7"/>
  <c r="BF64" i="7"/>
  <c r="AR64" i="7"/>
  <c r="AD64" i="7"/>
  <c r="AD348" i="7" s="1"/>
  <c r="P64" i="7"/>
  <c r="BF59" i="7"/>
  <c r="AR59" i="7"/>
  <c r="AD59" i="7"/>
  <c r="AD347" i="7" s="1"/>
  <c r="P59" i="7"/>
  <c r="BF57" i="7"/>
  <c r="AR57" i="7"/>
  <c r="AD57" i="7"/>
  <c r="P57" i="7"/>
  <c r="BF56" i="7"/>
  <c r="AR56" i="7"/>
  <c r="AD56" i="7"/>
  <c r="P56" i="7"/>
  <c r="BF55" i="7"/>
  <c r="AR55" i="7"/>
  <c r="AD55" i="7"/>
  <c r="P55" i="7"/>
  <c r="BF54" i="7"/>
  <c r="AR54" i="7"/>
  <c r="AD54" i="7"/>
  <c r="P54" i="7"/>
  <c r="BF53" i="7"/>
  <c r="AR53" i="7"/>
  <c r="AD53" i="7"/>
  <c r="P53" i="7"/>
  <c r="BF86" i="7"/>
  <c r="AR86" i="7"/>
  <c r="AD86" i="7"/>
  <c r="AD354" i="7" s="1"/>
  <c r="P86" i="7"/>
  <c r="BF85" i="7"/>
  <c r="AR85" i="7"/>
  <c r="AD85" i="7"/>
  <c r="P85" i="7"/>
  <c r="BF84" i="7"/>
  <c r="AR84" i="7"/>
  <c r="AD84" i="7"/>
  <c r="P84" i="7"/>
  <c r="BF92" i="7"/>
  <c r="AR92" i="7"/>
  <c r="AD92" i="7"/>
  <c r="P92" i="7"/>
  <c r="BF270" i="7"/>
  <c r="AR270" i="7"/>
  <c r="AD270" i="7"/>
  <c r="P270" i="7"/>
  <c r="BF268" i="7"/>
  <c r="AR268" i="7"/>
  <c r="AD268" i="7"/>
  <c r="P268" i="7"/>
  <c r="BF267" i="7"/>
  <c r="AR267" i="7"/>
  <c r="AD267" i="7"/>
  <c r="P267" i="7"/>
  <c r="BF266" i="7"/>
  <c r="AR266" i="7"/>
  <c r="AD266" i="7"/>
  <c r="P266" i="7"/>
  <c r="BF265" i="7"/>
  <c r="AR265" i="7"/>
  <c r="AD265" i="7"/>
  <c r="P265" i="7"/>
  <c r="BF264" i="7"/>
  <c r="AR264" i="7"/>
  <c r="AD264" i="7"/>
  <c r="P264" i="7"/>
  <c r="BF263" i="7"/>
  <c r="AR263" i="7"/>
  <c r="AD263" i="7"/>
  <c r="P263" i="7"/>
  <c r="BF262" i="7"/>
  <c r="AR262" i="7"/>
  <c r="AD262" i="7"/>
  <c r="P262" i="7"/>
  <c r="BF261" i="7"/>
  <c r="AR261" i="7"/>
  <c r="AD261" i="7"/>
  <c r="P261" i="7"/>
  <c r="BF260" i="7"/>
  <c r="AR260" i="7"/>
  <c r="AD260" i="7"/>
  <c r="P260" i="7"/>
  <c r="BF259" i="7"/>
  <c r="AR259" i="7"/>
  <c r="AD259" i="7"/>
  <c r="P259" i="7"/>
  <c r="BF285" i="7"/>
  <c r="AR285" i="7"/>
  <c r="AD285" i="7"/>
  <c r="P285" i="7"/>
  <c r="BF284" i="7"/>
  <c r="AR284" i="7"/>
  <c r="AD284" i="7"/>
  <c r="P284" i="7"/>
  <c r="BF283" i="7"/>
  <c r="AR283" i="7"/>
  <c r="AD283" i="7"/>
  <c r="P283" i="7"/>
  <c r="BF282" i="7"/>
  <c r="AR282" i="7"/>
  <c r="AD282" i="7"/>
  <c r="P282" i="7"/>
  <c r="BF281" i="7"/>
  <c r="AR281" i="7"/>
  <c r="AD281" i="7"/>
  <c r="P281" i="7"/>
  <c r="BF280" i="7"/>
  <c r="AR280" i="7"/>
  <c r="AD280" i="7"/>
  <c r="P280" i="7"/>
  <c r="BF279" i="7"/>
  <c r="AR279" i="7"/>
  <c r="AD279" i="7"/>
  <c r="P279" i="7"/>
  <c r="BF278" i="7"/>
  <c r="AR278" i="7"/>
  <c r="AD278" i="7"/>
  <c r="P278" i="7"/>
  <c r="BF277" i="7"/>
  <c r="AR277" i="7"/>
  <c r="AD277" i="7"/>
  <c r="P277" i="7"/>
  <c r="BF276" i="7"/>
  <c r="AR276" i="7"/>
  <c r="AD276" i="7"/>
  <c r="P276" i="7"/>
  <c r="BF303" i="7"/>
  <c r="AR303" i="7"/>
  <c r="AD303" i="7"/>
  <c r="P303" i="7"/>
  <c r="BF301" i="7"/>
  <c r="AR301" i="7"/>
  <c r="AD301" i="7"/>
  <c r="P301" i="7"/>
  <c r="BF300" i="7"/>
  <c r="AR300" i="7"/>
  <c r="AD300" i="7"/>
  <c r="P300" i="7"/>
  <c r="BF299" i="7"/>
  <c r="AR299" i="7"/>
  <c r="AD299" i="7"/>
  <c r="P299" i="7"/>
  <c r="BF298" i="7"/>
  <c r="AR298" i="7"/>
  <c r="AD298" i="7"/>
  <c r="P298" i="7"/>
  <c r="BF297" i="7"/>
  <c r="AR297" i="7"/>
  <c r="AD297" i="7"/>
  <c r="P297" i="7"/>
  <c r="BF296" i="7"/>
  <c r="AR296" i="7"/>
  <c r="AD296" i="7"/>
  <c r="P296" i="7"/>
  <c r="BF295" i="7"/>
  <c r="AR295" i="7"/>
  <c r="AD295" i="7"/>
  <c r="P295" i="7"/>
  <c r="BF294" i="7"/>
  <c r="AR294" i="7"/>
  <c r="AD294" i="7"/>
  <c r="P294" i="7"/>
  <c r="BF293" i="7"/>
  <c r="AR293" i="7"/>
  <c r="AD293" i="7"/>
  <c r="P293" i="7"/>
  <c r="BF292" i="7"/>
  <c r="AR292" i="7"/>
  <c r="AD292" i="7"/>
  <c r="AD367" i="7" s="1"/>
  <c r="P292" i="7"/>
  <c r="BF291" i="7"/>
  <c r="AR291" i="7"/>
  <c r="AD291" i="7"/>
  <c r="P291" i="7"/>
  <c r="AY96" i="1"/>
  <c r="AT96" i="1"/>
  <c r="AO96" i="1"/>
  <c r="AJ96" i="1"/>
  <c r="Z96" i="1"/>
  <c r="U96" i="1"/>
  <c r="K96" i="1"/>
  <c r="F96" i="1"/>
  <c r="AY95" i="1"/>
  <c r="AT95" i="1"/>
  <c r="AO95" i="1"/>
  <c r="AJ95" i="1"/>
  <c r="Z95" i="1"/>
  <c r="U95" i="1"/>
  <c r="K95" i="1"/>
  <c r="F95" i="1"/>
  <c r="AY94" i="1"/>
  <c r="AT94" i="1"/>
  <c r="AO94" i="1"/>
  <c r="AJ94" i="1"/>
  <c r="Z94" i="1"/>
  <c r="U94" i="1"/>
  <c r="K94" i="1"/>
  <c r="F94" i="1"/>
  <c r="AY93" i="1"/>
  <c r="AT93" i="1"/>
  <c r="AO93" i="1"/>
  <c r="AJ93" i="1"/>
  <c r="Z93" i="1"/>
  <c r="U93" i="1"/>
  <c r="K93" i="1"/>
  <c r="F93" i="1"/>
  <c r="AY92" i="1"/>
  <c r="AT92" i="1"/>
  <c r="AO92" i="1"/>
  <c r="AJ92" i="1"/>
  <c r="Z92" i="1"/>
  <c r="U92" i="1"/>
  <c r="K92" i="1"/>
  <c r="F92" i="1"/>
  <c r="AY91" i="1"/>
  <c r="AT91" i="1"/>
  <c r="AO91" i="1"/>
  <c r="AJ91" i="1"/>
  <c r="Z91" i="1"/>
  <c r="U91" i="1"/>
  <c r="K91" i="1"/>
  <c r="F91" i="1"/>
  <c r="AY90" i="1"/>
  <c r="AT90" i="1"/>
  <c r="AO90" i="1"/>
  <c r="AJ90" i="1"/>
  <c r="Z90" i="1"/>
  <c r="U90" i="1"/>
  <c r="K90" i="1"/>
  <c r="F90" i="1"/>
  <c r="AY89" i="1"/>
  <c r="AT89" i="1"/>
  <c r="AO89" i="1"/>
  <c r="AJ89" i="1"/>
  <c r="Z89" i="1"/>
  <c r="U89" i="1"/>
  <c r="K89" i="1"/>
  <c r="F89" i="1"/>
  <c r="AY88" i="1"/>
  <c r="AT88" i="1"/>
  <c r="AO88" i="1"/>
  <c r="AJ88" i="1"/>
  <c r="Z88" i="1"/>
  <c r="U88" i="1"/>
  <c r="K88" i="1"/>
  <c r="F88" i="1"/>
  <c r="AY87" i="1"/>
  <c r="AT87" i="1"/>
  <c r="AO87" i="1"/>
  <c r="AJ87" i="1"/>
  <c r="Z87" i="1"/>
  <c r="U87" i="1"/>
  <c r="K87" i="1"/>
  <c r="F87" i="1"/>
  <c r="AY86" i="1"/>
  <c r="AT86" i="1"/>
  <c r="AO86" i="1"/>
  <c r="AJ86" i="1"/>
  <c r="Z86" i="1"/>
  <c r="U86" i="1"/>
  <c r="K86" i="1"/>
  <c r="F86" i="1"/>
  <c r="BF312" i="7"/>
  <c r="AR312" i="7"/>
  <c r="AD312" i="7"/>
  <c r="P312" i="7"/>
  <c r="BF311" i="7"/>
  <c r="AR311" i="7"/>
  <c r="AD311" i="7"/>
  <c r="P311" i="7"/>
  <c r="BF310" i="7"/>
  <c r="AR310" i="7"/>
  <c r="AD310" i="7"/>
  <c r="P310" i="7"/>
  <c r="BF309" i="7"/>
  <c r="AR309" i="7"/>
  <c r="AD309" i="7"/>
  <c r="P309" i="7"/>
  <c r="AY105" i="1"/>
  <c r="AT105" i="1"/>
  <c r="AO105" i="1"/>
  <c r="AJ105" i="1"/>
  <c r="Z105" i="1"/>
  <c r="U105" i="1"/>
  <c r="K105" i="1"/>
  <c r="F105" i="1"/>
  <c r="AY104" i="1"/>
  <c r="AT104" i="1"/>
  <c r="AO104" i="1"/>
  <c r="AJ104" i="1"/>
  <c r="Z104" i="1"/>
  <c r="U104" i="1"/>
  <c r="K104" i="1"/>
  <c r="F104" i="1"/>
  <c r="AY103" i="1"/>
  <c r="AT103" i="1"/>
  <c r="AO103" i="1"/>
  <c r="AJ103" i="1"/>
  <c r="Z103" i="1"/>
  <c r="U103" i="1"/>
  <c r="K103" i="1"/>
  <c r="F103" i="1"/>
  <c r="AY102" i="1"/>
  <c r="AT102" i="1"/>
  <c r="AO102" i="1"/>
  <c r="AJ102" i="1"/>
  <c r="Z102" i="1"/>
  <c r="U102" i="1"/>
  <c r="K102" i="1"/>
  <c r="F102" i="1"/>
  <c r="AY117" i="1"/>
  <c r="AT117" i="1"/>
  <c r="AO117" i="1"/>
  <c r="AJ117" i="1"/>
  <c r="Z117" i="1"/>
  <c r="U117" i="1"/>
  <c r="K117" i="1"/>
  <c r="F117" i="1"/>
  <c r="AY116" i="1"/>
  <c r="AT116" i="1"/>
  <c r="AO116" i="1"/>
  <c r="AJ116" i="1"/>
  <c r="Z116" i="1"/>
  <c r="U116" i="1"/>
  <c r="K116" i="1"/>
  <c r="F116" i="1"/>
  <c r="AY115" i="1"/>
  <c r="AT115" i="1"/>
  <c r="AO115" i="1"/>
  <c r="AJ115" i="1"/>
  <c r="Z115" i="1"/>
  <c r="U115" i="1"/>
  <c r="K115" i="1"/>
  <c r="F115" i="1"/>
  <c r="AY114" i="1"/>
  <c r="AT114" i="1"/>
  <c r="AO114" i="1"/>
  <c r="AJ114" i="1"/>
  <c r="Z114" i="1"/>
  <c r="U114" i="1"/>
  <c r="K114" i="1"/>
  <c r="F114" i="1"/>
  <c r="AY113" i="1"/>
  <c r="AT113" i="1"/>
  <c r="AO113" i="1"/>
  <c r="AJ113" i="1"/>
  <c r="Z113" i="1"/>
  <c r="U113" i="1"/>
  <c r="K113" i="1"/>
  <c r="F113" i="1"/>
  <c r="AY112" i="1"/>
  <c r="AT112" i="1"/>
  <c r="AO112" i="1"/>
  <c r="AJ112" i="1"/>
  <c r="Z112" i="1"/>
  <c r="U112" i="1"/>
  <c r="K112" i="1"/>
  <c r="F112" i="1"/>
  <c r="AY111" i="1"/>
  <c r="AT111" i="1"/>
  <c r="AO111" i="1"/>
  <c r="AJ111" i="1"/>
  <c r="Z111" i="1"/>
  <c r="U111" i="1"/>
  <c r="K111" i="1"/>
  <c r="F111" i="1"/>
  <c r="AY148" i="1"/>
  <c r="AT148" i="1"/>
  <c r="AO148" i="1"/>
  <c r="AJ148" i="1"/>
  <c r="Z148" i="1"/>
  <c r="U148" i="1"/>
  <c r="K148" i="1"/>
  <c r="F148" i="1"/>
  <c r="AY147" i="1"/>
  <c r="AT147" i="1"/>
  <c r="AO147" i="1"/>
  <c r="AJ147" i="1"/>
  <c r="Z147" i="1"/>
  <c r="U147" i="1"/>
  <c r="K147" i="1"/>
  <c r="F147" i="1"/>
  <c r="AY146" i="1"/>
  <c r="AT146" i="1"/>
  <c r="AO146" i="1"/>
  <c r="AJ146" i="1"/>
  <c r="Z146" i="1"/>
  <c r="U146" i="1"/>
  <c r="K146" i="1"/>
  <c r="F146" i="1"/>
  <c r="AY145" i="1"/>
  <c r="AT145" i="1"/>
  <c r="AO145" i="1"/>
  <c r="AJ145" i="1"/>
  <c r="Z145" i="1"/>
  <c r="U145" i="1"/>
  <c r="K145" i="1"/>
  <c r="F145" i="1"/>
  <c r="AY142" i="1"/>
  <c r="AT142" i="1"/>
  <c r="AO142" i="1"/>
  <c r="AJ142" i="1"/>
  <c r="Z142" i="1"/>
  <c r="U142" i="1"/>
  <c r="K142" i="1"/>
  <c r="F142" i="1"/>
  <c r="AY137" i="1"/>
  <c r="AT137" i="1"/>
  <c r="AO137" i="1"/>
  <c r="AJ137" i="1"/>
  <c r="Z137" i="1"/>
  <c r="U137" i="1"/>
  <c r="K137" i="1"/>
  <c r="F137" i="1"/>
  <c r="AY136" i="1"/>
  <c r="AT136" i="1"/>
  <c r="AO136" i="1"/>
  <c r="AJ136" i="1"/>
  <c r="Z136" i="1"/>
  <c r="U136" i="1"/>
  <c r="K136" i="1"/>
  <c r="F136" i="1"/>
  <c r="AY135" i="1"/>
  <c r="AT135" i="1"/>
  <c r="AO135" i="1"/>
  <c r="AJ135" i="1"/>
  <c r="Z135" i="1"/>
  <c r="U135" i="1"/>
  <c r="K135" i="1"/>
  <c r="F135" i="1"/>
  <c r="AY134" i="1"/>
  <c r="AT134" i="1"/>
  <c r="AO134" i="1"/>
  <c r="AJ134" i="1"/>
  <c r="Z134" i="1"/>
  <c r="U134" i="1"/>
  <c r="K134" i="1"/>
  <c r="F134" i="1"/>
  <c r="AY129" i="1"/>
  <c r="AT129" i="1"/>
  <c r="AO129" i="1"/>
  <c r="AJ129" i="1"/>
  <c r="Z129" i="1"/>
  <c r="U129" i="1"/>
  <c r="K129" i="1"/>
  <c r="F129" i="1"/>
  <c r="AY127" i="1"/>
  <c r="AT127" i="1"/>
  <c r="AO127" i="1"/>
  <c r="AJ127" i="1"/>
  <c r="Z127" i="1"/>
  <c r="U127" i="1"/>
  <c r="K127" i="1"/>
  <c r="F127" i="1"/>
  <c r="AY126" i="1"/>
  <c r="AT126" i="1"/>
  <c r="AO126" i="1"/>
  <c r="AJ126" i="1"/>
  <c r="Z126" i="1"/>
  <c r="U126" i="1"/>
  <c r="K126" i="1"/>
  <c r="F126" i="1"/>
  <c r="AY125" i="1"/>
  <c r="AT125" i="1"/>
  <c r="AO125" i="1"/>
  <c r="AJ125" i="1"/>
  <c r="Z125" i="1"/>
  <c r="U125" i="1"/>
  <c r="K125" i="1"/>
  <c r="F125" i="1"/>
  <c r="AY124" i="1"/>
  <c r="AT124" i="1"/>
  <c r="AO124" i="1"/>
  <c r="AJ124" i="1"/>
  <c r="Z124" i="1"/>
  <c r="U124" i="1"/>
  <c r="K124" i="1"/>
  <c r="F124" i="1"/>
  <c r="AY123" i="1"/>
  <c r="AT123" i="1"/>
  <c r="AO123" i="1"/>
  <c r="AJ123" i="1"/>
  <c r="Z123" i="1"/>
  <c r="U123" i="1"/>
  <c r="K123" i="1"/>
  <c r="F123" i="1"/>
  <c r="AY156" i="1"/>
  <c r="AT156" i="1"/>
  <c r="AO156" i="1"/>
  <c r="AJ156" i="1"/>
  <c r="Z156" i="1"/>
  <c r="U156" i="1"/>
  <c r="K156" i="1"/>
  <c r="F156" i="1"/>
  <c r="AY155" i="1"/>
  <c r="AT155" i="1"/>
  <c r="AO155" i="1"/>
  <c r="AJ155" i="1"/>
  <c r="Z155" i="1"/>
  <c r="U155" i="1"/>
  <c r="K155" i="1"/>
  <c r="F155" i="1"/>
  <c r="AY154" i="1"/>
  <c r="AT154" i="1"/>
  <c r="AO154" i="1"/>
  <c r="AJ154" i="1"/>
  <c r="Z154" i="1"/>
  <c r="U154" i="1"/>
  <c r="K154" i="1"/>
  <c r="F154" i="1"/>
  <c r="AY162" i="1"/>
  <c r="AT162" i="1"/>
  <c r="AO162" i="1"/>
  <c r="AJ162" i="1"/>
  <c r="Z162" i="1"/>
  <c r="U162" i="1"/>
  <c r="K162" i="1"/>
  <c r="F162" i="1"/>
  <c r="AY227" i="1"/>
  <c r="AT227" i="1"/>
  <c r="AO227" i="1"/>
  <c r="AJ227" i="1"/>
  <c r="Z227" i="1"/>
  <c r="U227" i="1"/>
  <c r="K227" i="1"/>
  <c r="F227" i="1"/>
  <c r="AY226" i="1"/>
  <c r="AT226" i="1"/>
  <c r="AO226" i="1"/>
  <c r="AJ226" i="1"/>
  <c r="Z226" i="1"/>
  <c r="U226" i="1"/>
  <c r="K226" i="1"/>
  <c r="F226" i="1"/>
  <c r="AY225" i="1"/>
  <c r="AT225" i="1"/>
  <c r="AO225" i="1"/>
  <c r="AJ225" i="1"/>
  <c r="Z225" i="1"/>
  <c r="U225" i="1"/>
  <c r="K225" i="1"/>
  <c r="F225" i="1"/>
  <c r="AY224" i="1"/>
  <c r="AT224" i="1"/>
  <c r="AO224" i="1"/>
  <c r="AJ224" i="1"/>
  <c r="Z224" i="1"/>
  <c r="U224" i="1"/>
  <c r="K224" i="1"/>
  <c r="F224" i="1"/>
  <c r="AY223" i="1"/>
  <c r="AT223" i="1"/>
  <c r="AO223" i="1"/>
  <c r="AJ223" i="1"/>
  <c r="Z223" i="1"/>
  <c r="U223" i="1"/>
  <c r="K223" i="1"/>
  <c r="F223" i="1"/>
  <c r="AY222" i="1"/>
  <c r="AT222" i="1"/>
  <c r="AO222" i="1"/>
  <c r="AJ222" i="1"/>
  <c r="Z222" i="1"/>
  <c r="U222" i="1"/>
  <c r="K222" i="1"/>
  <c r="F222" i="1"/>
  <c r="AY221" i="1"/>
  <c r="AT221" i="1"/>
  <c r="AO221" i="1"/>
  <c r="AJ221" i="1"/>
  <c r="Z221" i="1"/>
  <c r="U221" i="1"/>
  <c r="K221" i="1"/>
  <c r="F221" i="1"/>
  <c r="AY220" i="1"/>
  <c r="AT220" i="1"/>
  <c r="AO220" i="1"/>
  <c r="AJ220" i="1"/>
  <c r="Z220" i="1"/>
  <c r="U220" i="1"/>
  <c r="K220" i="1"/>
  <c r="F220" i="1"/>
  <c r="AY219" i="1"/>
  <c r="AT219" i="1"/>
  <c r="AO219" i="1"/>
  <c r="AJ219" i="1"/>
  <c r="Z219" i="1"/>
  <c r="U219" i="1"/>
  <c r="K219" i="1"/>
  <c r="F219" i="1"/>
  <c r="AY218" i="1"/>
  <c r="AT218" i="1"/>
  <c r="AO218" i="1"/>
  <c r="AJ218" i="1"/>
  <c r="Z218" i="1"/>
  <c r="U218" i="1"/>
  <c r="K218" i="1"/>
  <c r="F218" i="1"/>
  <c r="AY217" i="1"/>
  <c r="AT217" i="1"/>
  <c r="AO217" i="1"/>
  <c r="AJ217" i="1"/>
  <c r="Z217" i="1"/>
  <c r="U217" i="1"/>
  <c r="K217" i="1"/>
  <c r="F217" i="1"/>
  <c r="AY216" i="1"/>
  <c r="AT216" i="1"/>
  <c r="AO216" i="1"/>
  <c r="AJ216" i="1"/>
  <c r="Z216" i="1"/>
  <c r="U216" i="1"/>
  <c r="K216" i="1"/>
  <c r="F216" i="1"/>
  <c r="AY215" i="1"/>
  <c r="AT215" i="1"/>
  <c r="AO215" i="1"/>
  <c r="AJ215" i="1"/>
  <c r="Z215" i="1"/>
  <c r="U215" i="1"/>
  <c r="K215" i="1"/>
  <c r="F215" i="1"/>
  <c r="AY214" i="1"/>
  <c r="AT214" i="1"/>
  <c r="AO214" i="1"/>
  <c r="AJ214" i="1"/>
  <c r="Z214" i="1"/>
  <c r="U214" i="1"/>
  <c r="K214" i="1"/>
  <c r="F214" i="1"/>
  <c r="AY213" i="1"/>
  <c r="AT213" i="1"/>
  <c r="AO213" i="1"/>
  <c r="AJ213" i="1"/>
  <c r="Z213" i="1"/>
  <c r="U213" i="1"/>
  <c r="K213" i="1"/>
  <c r="F213" i="1"/>
  <c r="AY212" i="1"/>
  <c r="AT212" i="1"/>
  <c r="AO212" i="1"/>
  <c r="AJ212" i="1"/>
  <c r="Z212" i="1"/>
  <c r="U212" i="1"/>
  <c r="K212" i="1"/>
  <c r="F212" i="1"/>
  <c r="AY211" i="1"/>
  <c r="AT211" i="1"/>
  <c r="AO211" i="1"/>
  <c r="AJ211" i="1"/>
  <c r="Z211" i="1"/>
  <c r="U211" i="1"/>
  <c r="K211" i="1"/>
  <c r="F211" i="1"/>
  <c r="AY210" i="1"/>
  <c r="AT210" i="1"/>
  <c r="AO210" i="1"/>
  <c r="AJ210" i="1"/>
  <c r="Z210" i="1"/>
  <c r="U210" i="1"/>
  <c r="K210" i="1"/>
  <c r="F210" i="1"/>
  <c r="AY209" i="1"/>
  <c r="AT209" i="1"/>
  <c r="AO209" i="1"/>
  <c r="AJ209" i="1"/>
  <c r="Z209" i="1"/>
  <c r="U209" i="1"/>
  <c r="K209" i="1"/>
  <c r="F209" i="1"/>
  <c r="AY208" i="1"/>
  <c r="AT208" i="1"/>
  <c r="AO208" i="1"/>
  <c r="AJ208" i="1"/>
  <c r="Z208" i="1"/>
  <c r="U208" i="1"/>
  <c r="K208" i="1"/>
  <c r="F208" i="1"/>
  <c r="AY207" i="1"/>
  <c r="AT207" i="1"/>
  <c r="AO207" i="1"/>
  <c r="AJ207" i="1"/>
  <c r="Z207" i="1"/>
  <c r="U207" i="1"/>
  <c r="K207" i="1"/>
  <c r="F207" i="1"/>
  <c r="AY206" i="1"/>
  <c r="AT206" i="1"/>
  <c r="AO206" i="1"/>
  <c r="AJ206" i="1"/>
  <c r="Z206" i="1"/>
  <c r="U206" i="1"/>
  <c r="K206" i="1"/>
  <c r="F206" i="1"/>
  <c r="AY205" i="1"/>
  <c r="AT205" i="1"/>
  <c r="AO205" i="1"/>
  <c r="AJ205" i="1"/>
  <c r="Z205" i="1"/>
  <c r="U205" i="1"/>
  <c r="K205" i="1"/>
  <c r="F205" i="1"/>
  <c r="AY204" i="1"/>
  <c r="AT204" i="1"/>
  <c r="AO204" i="1"/>
  <c r="AJ204" i="1"/>
  <c r="Z204" i="1"/>
  <c r="U204" i="1"/>
  <c r="K204" i="1"/>
  <c r="F204" i="1"/>
  <c r="AY203" i="1"/>
  <c r="AT203" i="1"/>
  <c r="AO203" i="1"/>
  <c r="AJ203" i="1"/>
  <c r="Z203" i="1"/>
  <c r="U203" i="1"/>
  <c r="K203" i="1"/>
  <c r="F203" i="1"/>
  <c r="AY202" i="1"/>
  <c r="AT202" i="1"/>
  <c r="AO202" i="1"/>
  <c r="AJ202" i="1"/>
  <c r="Z202" i="1"/>
  <c r="U202" i="1"/>
  <c r="K202" i="1"/>
  <c r="F202" i="1"/>
  <c r="AY201" i="1"/>
  <c r="AT201" i="1"/>
  <c r="AO201" i="1"/>
  <c r="AJ201" i="1"/>
  <c r="Z201" i="1"/>
  <c r="U201" i="1"/>
  <c r="K201" i="1"/>
  <c r="F201" i="1"/>
  <c r="AY200" i="1"/>
  <c r="AT200" i="1"/>
  <c r="AO200" i="1"/>
  <c r="AJ200" i="1"/>
  <c r="Z200" i="1"/>
  <c r="U200" i="1"/>
  <c r="K200" i="1"/>
  <c r="F200" i="1"/>
  <c r="AY199" i="1"/>
  <c r="AT199" i="1"/>
  <c r="AO199" i="1"/>
  <c r="AJ199" i="1"/>
  <c r="Z199" i="1"/>
  <c r="U199" i="1"/>
  <c r="K199" i="1"/>
  <c r="F199" i="1"/>
  <c r="AY198" i="1"/>
  <c r="AT198" i="1"/>
  <c r="AO198" i="1"/>
  <c r="AJ198" i="1"/>
  <c r="Z198" i="1"/>
  <c r="U198" i="1"/>
  <c r="K198" i="1"/>
  <c r="F198" i="1"/>
  <c r="AY197" i="1"/>
  <c r="AT197" i="1"/>
  <c r="AO197" i="1"/>
  <c r="AJ197" i="1"/>
  <c r="Z197" i="1"/>
  <c r="U197" i="1"/>
  <c r="K197" i="1"/>
  <c r="F197" i="1"/>
  <c r="AY196" i="1"/>
  <c r="AT196" i="1"/>
  <c r="AO196" i="1"/>
  <c r="AJ196" i="1"/>
  <c r="Z196" i="1"/>
  <c r="U196" i="1"/>
  <c r="K196" i="1"/>
  <c r="F196" i="1"/>
  <c r="AY195" i="1"/>
  <c r="AT195" i="1"/>
  <c r="AO195" i="1"/>
  <c r="AJ195" i="1"/>
  <c r="Z195" i="1"/>
  <c r="U195" i="1"/>
  <c r="K195" i="1"/>
  <c r="F195" i="1"/>
  <c r="AY194" i="1"/>
  <c r="AT194" i="1"/>
  <c r="AO194" i="1"/>
  <c r="AJ194" i="1"/>
  <c r="Z194" i="1"/>
  <c r="U194" i="1"/>
  <c r="K194" i="1"/>
  <c r="F194" i="1"/>
  <c r="AY193" i="1"/>
  <c r="AT193" i="1"/>
  <c r="AO193" i="1"/>
  <c r="AJ193" i="1"/>
  <c r="Z193" i="1"/>
  <c r="U193" i="1"/>
  <c r="K193" i="1"/>
  <c r="F193" i="1"/>
  <c r="AY192" i="1"/>
  <c r="AT192" i="1"/>
  <c r="AO192" i="1"/>
  <c r="AJ192" i="1"/>
  <c r="Z192" i="1"/>
  <c r="U192" i="1"/>
  <c r="K192" i="1"/>
  <c r="F192" i="1"/>
  <c r="AY191" i="1"/>
  <c r="AT191" i="1"/>
  <c r="AO191" i="1"/>
  <c r="AJ191" i="1"/>
  <c r="Z191" i="1"/>
  <c r="U191" i="1"/>
  <c r="K191" i="1"/>
  <c r="F191" i="1"/>
  <c r="AY190" i="1"/>
  <c r="AT190" i="1"/>
  <c r="AO190" i="1"/>
  <c r="AJ190" i="1"/>
  <c r="Z190" i="1"/>
  <c r="U190" i="1"/>
  <c r="K190" i="1"/>
  <c r="F190" i="1"/>
  <c r="AY189" i="1"/>
  <c r="AT189" i="1"/>
  <c r="AO189" i="1"/>
  <c r="AJ189" i="1"/>
  <c r="Z189" i="1"/>
  <c r="U189" i="1"/>
  <c r="K189" i="1"/>
  <c r="F189" i="1"/>
  <c r="AY188" i="1"/>
  <c r="AT188" i="1"/>
  <c r="AO188" i="1"/>
  <c r="AJ188" i="1"/>
  <c r="Z188" i="1"/>
  <c r="U188" i="1"/>
  <c r="K188" i="1"/>
  <c r="F188" i="1"/>
  <c r="AY187" i="1"/>
  <c r="AT187" i="1"/>
  <c r="AO187" i="1"/>
  <c r="AJ187" i="1"/>
  <c r="Z187" i="1"/>
  <c r="U187" i="1"/>
  <c r="K187" i="1"/>
  <c r="F187" i="1"/>
  <c r="AY186" i="1"/>
  <c r="AT186" i="1"/>
  <c r="AO186" i="1"/>
  <c r="AJ186" i="1"/>
  <c r="Z186" i="1"/>
  <c r="U186" i="1"/>
  <c r="K186" i="1"/>
  <c r="F186" i="1"/>
  <c r="AY185" i="1"/>
  <c r="AT185" i="1"/>
  <c r="AO185" i="1"/>
  <c r="AJ185" i="1"/>
  <c r="Z185" i="1"/>
  <c r="U185" i="1"/>
  <c r="K185" i="1"/>
  <c r="F185" i="1"/>
  <c r="AY184" i="1"/>
  <c r="AT184" i="1"/>
  <c r="AO184" i="1"/>
  <c r="AJ184" i="1"/>
  <c r="Z184" i="1"/>
  <c r="U184" i="1"/>
  <c r="K184" i="1"/>
  <c r="F184" i="1"/>
  <c r="AY183" i="1"/>
  <c r="AT183" i="1"/>
  <c r="AO183" i="1"/>
  <c r="AJ183" i="1"/>
  <c r="Z183" i="1"/>
  <c r="U183" i="1"/>
  <c r="K183" i="1"/>
  <c r="F183" i="1"/>
  <c r="AY182" i="1"/>
  <c r="AT182" i="1"/>
  <c r="AO182" i="1"/>
  <c r="AJ182" i="1"/>
  <c r="Z182" i="1"/>
  <c r="U182" i="1"/>
  <c r="K182" i="1"/>
  <c r="F182" i="1"/>
  <c r="AY181" i="1"/>
  <c r="AT181" i="1"/>
  <c r="AO181" i="1"/>
  <c r="AJ181" i="1"/>
  <c r="Z181" i="1"/>
  <c r="U181" i="1"/>
  <c r="K181" i="1"/>
  <c r="F181" i="1"/>
  <c r="AY180" i="1"/>
  <c r="AT180" i="1"/>
  <c r="AO180" i="1"/>
  <c r="AJ180" i="1"/>
  <c r="Z180" i="1"/>
  <c r="U180" i="1"/>
  <c r="K180" i="1"/>
  <c r="F180" i="1"/>
  <c r="AY179" i="1"/>
  <c r="AT179" i="1"/>
  <c r="AO179" i="1"/>
  <c r="AJ179" i="1"/>
  <c r="Z179" i="1"/>
  <c r="U179" i="1"/>
  <c r="K179" i="1"/>
  <c r="F179" i="1"/>
  <c r="AY178" i="1"/>
  <c r="AT178" i="1"/>
  <c r="AO178" i="1"/>
  <c r="AJ178" i="1"/>
  <c r="Z178" i="1"/>
  <c r="U178" i="1"/>
  <c r="K178" i="1"/>
  <c r="F178" i="1"/>
  <c r="AY177" i="1"/>
  <c r="AT177" i="1"/>
  <c r="AO177" i="1"/>
  <c r="AJ177" i="1"/>
  <c r="Z177" i="1"/>
  <c r="U177" i="1"/>
  <c r="K177" i="1"/>
  <c r="F177" i="1"/>
  <c r="AY176" i="1"/>
  <c r="AT176" i="1"/>
  <c r="AO176" i="1"/>
  <c r="AJ176" i="1"/>
  <c r="Z176" i="1"/>
  <c r="U176" i="1"/>
  <c r="K176" i="1"/>
  <c r="F176" i="1"/>
  <c r="AY175" i="1"/>
  <c r="AT175" i="1"/>
  <c r="AO175" i="1"/>
  <c r="AJ175" i="1"/>
  <c r="Z175" i="1"/>
  <c r="U175" i="1"/>
  <c r="K175" i="1"/>
  <c r="F175" i="1"/>
  <c r="AY174" i="1"/>
  <c r="AT174" i="1"/>
  <c r="AO174" i="1"/>
  <c r="AJ174" i="1"/>
  <c r="Z174" i="1"/>
  <c r="U174" i="1"/>
  <c r="K174" i="1"/>
  <c r="F174" i="1"/>
  <c r="AY173" i="1"/>
  <c r="AT173" i="1"/>
  <c r="AO173" i="1"/>
  <c r="AJ173" i="1"/>
  <c r="Z173" i="1"/>
  <c r="U173" i="1"/>
  <c r="K173" i="1"/>
  <c r="F173" i="1"/>
  <c r="AY172" i="1"/>
  <c r="AT172" i="1"/>
  <c r="AO172" i="1"/>
  <c r="AJ172" i="1"/>
  <c r="Z172" i="1"/>
  <c r="U172" i="1"/>
  <c r="K172" i="1"/>
  <c r="F172" i="1"/>
  <c r="AY243" i="1"/>
  <c r="AT243" i="1"/>
  <c r="AO243" i="1"/>
  <c r="AJ243" i="1"/>
  <c r="Z243" i="1"/>
  <c r="U243" i="1"/>
  <c r="K243" i="1"/>
  <c r="F243" i="1"/>
  <c r="AY242" i="1"/>
  <c r="AT242" i="1"/>
  <c r="AO242" i="1"/>
  <c r="AJ242" i="1"/>
  <c r="Z242" i="1"/>
  <c r="U242" i="1"/>
  <c r="K242" i="1"/>
  <c r="F242" i="1"/>
  <c r="AY238" i="1"/>
  <c r="AT238" i="1"/>
  <c r="AO238" i="1"/>
  <c r="AJ238" i="1"/>
  <c r="Z238" i="1"/>
  <c r="U238" i="1"/>
  <c r="K238" i="1"/>
  <c r="F238" i="1"/>
  <c r="AY237" i="1"/>
  <c r="AT237" i="1"/>
  <c r="AO237" i="1"/>
  <c r="AJ237" i="1"/>
  <c r="Z237" i="1"/>
  <c r="U237" i="1"/>
  <c r="K237" i="1"/>
  <c r="F237" i="1"/>
  <c r="AY236" i="1"/>
  <c r="AT236" i="1"/>
  <c r="AO236" i="1"/>
  <c r="AJ236" i="1"/>
  <c r="Z236" i="1"/>
  <c r="U236" i="1"/>
  <c r="K236" i="1"/>
  <c r="F236" i="1"/>
  <c r="AY235" i="1"/>
  <c r="AT235" i="1"/>
  <c r="AO235" i="1"/>
  <c r="AJ235" i="1"/>
  <c r="Z235" i="1"/>
  <c r="U235" i="1"/>
  <c r="K235" i="1"/>
  <c r="F235" i="1"/>
  <c r="AY234" i="1"/>
  <c r="AT234" i="1"/>
  <c r="AO234" i="1"/>
  <c r="AJ234" i="1"/>
  <c r="Z234" i="1"/>
  <c r="U234" i="1"/>
  <c r="K234" i="1"/>
  <c r="F234" i="1"/>
  <c r="AY233" i="1"/>
  <c r="AT233" i="1"/>
  <c r="AO233" i="1"/>
  <c r="AJ233" i="1"/>
  <c r="Z233" i="1"/>
  <c r="U233" i="1"/>
  <c r="K233" i="1"/>
  <c r="F233" i="1"/>
  <c r="AY268" i="1"/>
  <c r="AT268" i="1"/>
  <c r="AO268" i="1"/>
  <c r="AJ268" i="1"/>
  <c r="Z268" i="1"/>
  <c r="U268" i="1"/>
  <c r="K268" i="1"/>
  <c r="F268" i="1"/>
  <c r="AY267" i="1"/>
  <c r="AT267" i="1"/>
  <c r="AO267" i="1"/>
  <c r="AJ267" i="1"/>
  <c r="Z267" i="1"/>
  <c r="U267" i="1"/>
  <c r="K267" i="1"/>
  <c r="F267" i="1"/>
  <c r="AY266" i="1"/>
  <c r="AT266" i="1"/>
  <c r="AO266" i="1"/>
  <c r="AJ266" i="1"/>
  <c r="Z266" i="1"/>
  <c r="U266" i="1"/>
  <c r="K266" i="1"/>
  <c r="F266" i="1"/>
  <c r="AY265" i="1"/>
  <c r="AT265" i="1"/>
  <c r="AO265" i="1"/>
  <c r="AJ265" i="1"/>
  <c r="Z265" i="1"/>
  <c r="U265" i="1"/>
  <c r="K265" i="1"/>
  <c r="F265" i="1"/>
  <c r="AY264" i="1"/>
  <c r="AT264" i="1"/>
  <c r="AO264" i="1"/>
  <c r="AJ264" i="1"/>
  <c r="Z264" i="1"/>
  <c r="U264" i="1"/>
  <c r="K264" i="1"/>
  <c r="F264" i="1"/>
  <c r="AY263" i="1"/>
  <c r="AT263" i="1"/>
  <c r="AO263" i="1"/>
  <c r="AJ263" i="1"/>
  <c r="Z263" i="1"/>
  <c r="U263" i="1"/>
  <c r="K263" i="1"/>
  <c r="F263" i="1"/>
  <c r="AY262" i="1"/>
  <c r="AT262" i="1"/>
  <c r="AO262" i="1"/>
  <c r="AJ262" i="1"/>
  <c r="Z262" i="1"/>
  <c r="U262" i="1"/>
  <c r="K262" i="1"/>
  <c r="F262" i="1"/>
  <c r="AY261" i="1"/>
  <c r="AT261" i="1"/>
  <c r="AO261" i="1"/>
  <c r="AJ261" i="1"/>
  <c r="Z261" i="1"/>
  <c r="U261" i="1"/>
  <c r="K261" i="1"/>
  <c r="F261" i="1"/>
  <c r="AY260" i="1"/>
  <c r="AT260" i="1"/>
  <c r="AO260" i="1"/>
  <c r="AJ260" i="1"/>
  <c r="Z260" i="1"/>
  <c r="U260" i="1"/>
  <c r="K260" i="1"/>
  <c r="F260" i="1"/>
  <c r="AY259" i="1"/>
  <c r="AT259" i="1"/>
  <c r="AO259" i="1"/>
  <c r="AJ259" i="1"/>
  <c r="Z259" i="1"/>
  <c r="U259" i="1"/>
  <c r="K259" i="1"/>
  <c r="F259" i="1"/>
  <c r="AY258" i="1"/>
  <c r="AT258" i="1"/>
  <c r="AO258" i="1"/>
  <c r="AJ258" i="1"/>
  <c r="Z258" i="1"/>
  <c r="U258" i="1"/>
  <c r="K258" i="1"/>
  <c r="F258" i="1"/>
  <c r="AY257" i="1"/>
  <c r="AT257" i="1"/>
  <c r="AO257" i="1"/>
  <c r="AJ257" i="1"/>
  <c r="Z257" i="1"/>
  <c r="U257" i="1"/>
  <c r="K257" i="1"/>
  <c r="F257" i="1"/>
  <c r="AY256" i="1"/>
  <c r="AT256" i="1"/>
  <c r="AO256" i="1"/>
  <c r="AJ256" i="1"/>
  <c r="Z256" i="1"/>
  <c r="U256" i="1"/>
  <c r="K256" i="1"/>
  <c r="F256" i="1"/>
  <c r="AY255" i="1"/>
  <c r="AT255" i="1"/>
  <c r="AO255" i="1"/>
  <c r="AJ255" i="1"/>
  <c r="Z255" i="1"/>
  <c r="U255" i="1"/>
  <c r="K255" i="1"/>
  <c r="F255" i="1"/>
  <c r="AY254" i="1"/>
  <c r="AT254" i="1"/>
  <c r="AO254" i="1"/>
  <c r="AJ254" i="1"/>
  <c r="Z254" i="1"/>
  <c r="U254" i="1"/>
  <c r="K254" i="1"/>
  <c r="F254" i="1"/>
  <c r="AY253" i="1"/>
  <c r="AT253" i="1"/>
  <c r="AO253" i="1"/>
  <c r="AJ253" i="1"/>
  <c r="Z253" i="1"/>
  <c r="U253" i="1"/>
  <c r="K253" i="1"/>
  <c r="F253" i="1"/>
  <c r="AY252" i="1"/>
  <c r="AT252" i="1"/>
  <c r="AO252" i="1"/>
  <c r="AJ252" i="1"/>
  <c r="Z252" i="1"/>
  <c r="U252" i="1"/>
  <c r="K252" i="1"/>
  <c r="F252" i="1"/>
  <c r="AY251" i="1"/>
  <c r="AT251" i="1"/>
  <c r="AO251" i="1"/>
  <c r="AJ251" i="1"/>
  <c r="Z251" i="1"/>
  <c r="U251" i="1"/>
  <c r="K251" i="1"/>
  <c r="F251" i="1"/>
  <c r="AY250" i="1"/>
  <c r="AT250" i="1"/>
  <c r="AO250" i="1"/>
  <c r="AJ250" i="1"/>
  <c r="Z250" i="1"/>
  <c r="U250" i="1"/>
  <c r="K250" i="1"/>
  <c r="F250" i="1"/>
  <c r="AY249" i="1"/>
  <c r="AT249" i="1"/>
  <c r="AO249" i="1"/>
  <c r="AJ249" i="1"/>
  <c r="Z249" i="1"/>
  <c r="U249" i="1"/>
  <c r="K249" i="1"/>
  <c r="F249" i="1"/>
  <c r="AY289" i="1"/>
  <c r="AT289" i="1"/>
  <c r="AO289" i="1"/>
  <c r="AJ289" i="1"/>
  <c r="Z289" i="1"/>
  <c r="U289" i="1"/>
  <c r="K289" i="1"/>
  <c r="F289" i="1"/>
  <c r="AY288" i="1"/>
  <c r="AT288" i="1"/>
  <c r="AO288" i="1"/>
  <c r="AJ288" i="1"/>
  <c r="Z288" i="1"/>
  <c r="U288" i="1"/>
  <c r="K288" i="1"/>
  <c r="F288" i="1"/>
  <c r="AY287" i="1"/>
  <c r="AT287" i="1"/>
  <c r="AO287" i="1"/>
  <c r="AJ287" i="1"/>
  <c r="Z287" i="1"/>
  <c r="U287" i="1"/>
  <c r="K287" i="1"/>
  <c r="F287" i="1"/>
  <c r="AY286" i="1"/>
  <c r="AT286" i="1"/>
  <c r="AO286" i="1"/>
  <c r="AJ286" i="1"/>
  <c r="Z286" i="1"/>
  <c r="U286" i="1"/>
  <c r="K286" i="1"/>
  <c r="F286" i="1"/>
  <c r="AY285" i="1"/>
  <c r="AT285" i="1"/>
  <c r="AO285" i="1"/>
  <c r="AJ285" i="1"/>
  <c r="Z285" i="1"/>
  <c r="U285" i="1"/>
  <c r="K285" i="1"/>
  <c r="F285" i="1"/>
  <c r="AY284" i="1"/>
  <c r="AT284" i="1"/>
  <c r="AO284" i="1"/>
  <c r="AJ284" i="1"/>
  <c r="Z284" i="1"/>
  <c r="U284" i="1"/>
  <c r="K284" i="1"/>
  <c r="F284" i="1"/>
  <c r="AY283" i="1"/>
  <c r="AT283" i="1"/>
  <c r="AO283" i="1"/>
  <c r="AJ283" i="1"/>
  <c r="Z283" i="1"/>
  <c r="U283" i="1"/>
  <c r="K283" i="1"/>
  <c r="F283" i="1"/>
  <c r="AY282" i="1"/>
  <c r="AT282" i="1"/>
  <c r="AO282" i="1"/>
  <c r="AJ282" i="1"/>
  <c r="Z282" i="1"/>
  <c r="U282" i="1"/>
  <c r="K282" i="1"/>
  <c r="F282" i="1"/>
  <c r="AY281" i="1"/>
  <c r="AT281" i="1"/>
  <c r="AO281" i="1"/>
  <c r="AJ281" i="1"/>
  <c r="Z281" i="1"/>
  <c r="U281" i="1"/>
  <c r="K281" i="1"/>
  <c r="F281" i="1"/>
  <c r="AY280" i="1"/>
  <c r="AT280" i="1"/>
  <c r="AO280" i="1"/>
  <c r="AJ280" i="1"/>
  <c r="Z280" i="1"/>
  <c r="U280" i="1"/>
  <c r="K280" i="1"/>
  <c r="F280" i="1"/>
  <c r="AY279" i="1"/>
  <c r="AT279" i="1"/>
  <c r="AO279" i="1"/>
  <c r="AJ279" i="1"/>
  <c r="Z279" i="1"/>
  <c r="U279" i="1"/>
  <c r="K279" i="1"/>
  <c r="F279" i="1"/>
  <c r="AY278" i="1"/>
  <c r="AT278" i="1"/>
  <c r="AO278" i="1"/>
  <c r="AJ278" i="1"/>
  <c r="Z278" i="1"/>
  <c r="U278" i="1"/>
  <c r="K278" i="1"/>
  <c r="F278" i="1"/>
  <c r="AY277" i="1"/>
  <c r="AT277" i="1"/>
  <c r="AO277" i="1"/>
  <c r="AJ277" i="1"/>
  <c r="Z277" i="1"/>
  <c r="U277" i="1"/>
  <c r="K277" i="1"/>
  <c r="F277" i="1"/>
  <c r="AY276" i="1"/>
  <c r="AT276" i="1"/>
  <c r="AO276" i="1"/>
  <c r="AJ276" i="1"/>
  <c r="Z276" i="1"/>
  <c r="U276" i="1"/>
  <c r="K276" i="1"/>
  <c r="F276" i="1"/>
  <c r="AY275" i="1"/>
  <c r="AT275" i="1"/>
  <c r="AO275" i="1"/>
  <c r="AJ275" i="1"/>
  <c r="Z275" i="1"/>
  <c r="U275" i="1"/>
  <c r="K275" i="1"/>
  <c r="F275" i="1"/>
  <c r="AY274" i="1"/>
  <c r="AT274" i="1"/>
  <c r="AO274" i="1"/>
  <c r="AJ274" i="1"/>
  <c r="Z274" i="1"/>
  <c r="U274" i="1"/>
  <c r="K274" i="1"/>
  <c r="F274" i="1"/>
  <c r="AY323" i="1"/>
  <c r="AT323" i="1"/>
  <c r="AO323" i="1"/>
  <c r="AJ323" i="1"/>
  <c r="Z323" i="1"/>
  <c r="U323" i="1"/>
  <c r="K323" i="1"/>
  <c r="F323" i="1"/>
  <c r="AY322" i="1"/>
  <c r="AT322" i="1"/>
  <c r="AO322" i="1"/>
  <c r="AJ322" i="1"/>
  <c r="Z322" i="1"/>
  <c r="U322" i="1"/>
  <c r="K322" i="1"/>
  <c r="F322" i="1"/>
  <c r="AY321" i="1"/>
  <c r="AT321" i="1"/>
  <c r="AO321" i="1"/>
  <c r="AJ321" i="1"/>
  <c r="Z321" i="1"/>
  <c r="U321" i="1"/>
  <c r="K321" i="1"/>
  <c r="F321" i="1"/>
  <c r="AY320" i="1"/>
  <c r="AT320" i="1"/>
  <c r="AO320" i="1"/>
  <c r="AJ320" i="1"/>
  <c r="Z320" i="1"/>
  <c r="U320" i="1"/>
  <c r="K320" i="1"/>
  <c r="F320" i="1"/>
  <c r="AY319" i="1"/>
  <c r="AT319" i="1"/>
  <c r="AO319" i="1"/>
  <c r="AJ319" i="1"/>
  <c r="Z319" i="1"/>
  <c r="U319" i="1"/>
  <c r="K319" i="1"/>
  <c r="F319" i="1"/>
  <c r="AY318" i="1"/>
  <c r="AT318" i="1"/>
  <c r="AO318" i="1"/>
  <c r="AJ318" i="1"/>
  <c r="Z318" i="1"/>
  <c r="U318" i="1"/>
  <c r="K318" i="1"/>
  <c r="F318" i="1"/>
  <c r="AY317" i="1"/>
  <c r="AT317" i="1"/>
  <c r="AO317" i="1"/>
  <c r="AJ317" i="1"/>
  <c r="Z317" i="1"/>
  <c r="U317" i="1"/>
  <c r="K317" i="1"/>
  <c r="F317" i="1"/>
  <c r="AY316" i="1"/>
  <c r="AT316" i="1"/>
  <c r="AO316" i="1"/>
  <c r="AJ316" i="1"/>
  <c r="Z316" i="1"/>
  <c r="U316" i="1"/>
  <c r="K316" i="1"/>
  <c r="F316" i="1"/>
  <c r="AY315" i="1"/>
  <c r="AT315" i="1"/>
  <c r="AO315" i="1"/>
  <c r="AJ315" i="1"/>
  <c r="Z315" i="1"/>
  <c r="U315" i="1"/>
  <c r="K315" i="1"/>
  <c r="F315" i="1"/>
  <c r="AY314" i="1"/>
  <c r="AT314" i="1"/>
  <c r="AO314" i="1"/>
  <c r="AJ314" i="1"/>
  <c r="Z314" i="1"/>
  <c r="U314" i="1"/>
  <c r="K314" i="1"/>
  <c r="F314" i="1"/>
  <c r="AY313" i="1"/>
  <c r="AT313" i="1"/>
  <c r="AO313" i="1"/>
  <c r="AJ313" i="1"/>
  <c r="Z313" i="1"/>
  <c r="U313" i="1"/>
  <c r="K313" i="1"/>
  <c r="F313" i="1"/>
  <c r="AY312" i="1"/>
  <c r="AT312" i="1"/>
  <c r="AO312" i="1"/>
  <c r="AJ312" i="1"/>
  <c r="Z312" i="1"/>
  <c r="U312" i="1"/>
  <c r="K312" i="1"/>
  <c r="F312" i="1"/>
  <c r="AY311" i="1"/>
  <c r="AT311" i="1"/>
  <c r="AO311" i="1"/>
  <c r="AJ311" i="1"/>
  <c r="Z311" i="1"/>
  <c r="U311" i="1"/>
  <c r="K311" i="1"/>
  <c r="F311" i="1"/>
  <c r="AY310" i="1"/>
  <c r="AT310" i="1"/>
  <c r="AO310" i="1"/>
  <c r="AJ310" i="1"/>
  <c r="Z310" i="1"/>
  <c r="U310" i="1"/>
  <c r="K310" i="1"/>
  <c r="F310" i="1"/>
  <c r="AY309" i="1"/>
  <c r="AT309" i="1"/>
  <c r="AO309" i="1"/>
  <c r="AJ309" i="1"/>
  <c r="Z309" i="1"/>
  <c r="U309" i="1"/>
  <c r="K309" i="1"/>
  <c r="F309" i="1"/>
  <c r="AY308" i="1"/>
  <c r="AT308" i="1"/>
  <c r="AO308" i="1"/>
  <c r="AJ308" i="1"/>
  <c r="Z308" i="1"/>
  <c r="U308" i="1"/>
  <c r="K308" i="1"/>
  <c r="F308" i="1"/>
  <c r="AY307" i="1"/>
  <c r="AT307" i="1"/>
  <c r="AO307" i="1"/>
  <c r="AJ307" i="1"/>
  <c r="Z307" i="1"/>
  <c r="U307" i="1"/>
  <c r="K307" i="1"/>
  <c r="F307" i="1"/>
  <c r="AY306" i="1"/>
  <c r="AT306" i="1"/>
  <c r="AO306" i="1"/>
  <c r="AJ306" i="1"/>
  <c r="Z306" i="1"/>
  <c r="U306" i="1"/>
  <c r="K306" i="1"/>
  <c r="F306" i="1"/>
  <c r="AY305" i="1"/>
  <c r="AT305" i="1"/>
  <c r="AO305" i="1"/>
  <c r="AJ305" i="1"/>
  <c r="Z305" i="1"/>
  <c r="U305" i="1"/>
  <c r="K305" i="1"/>
  <c r="F305" i="1"/>
  <c r="AY304" i="1"/>
  <c r="AT304" i="1"/>
  <c r="AO304" i="1"/>
  <c r="AJ304" i="1"/>
  <c r="Z304" i="1"/>
  <c r="U304" i="1"/>
  <c r="K304" i="1"/>
  <c r="F304" i="1"/>
  <c r="AY303" i="1"/>
  <c r="AT303" i="1"/>
  <c r="AO303" i="1"/>
  <c r="AJ303" i="1"/>
  <c r="Z303" i="1"/>
  <c r="U303" i="1"/>
  <c r="K303" i="1"/>
  <c r="F303" i="1"/>
  <c r="AY302" i="1"/>
  <c r="AT302" i="1"/>
  <c r="AO302" i="1"/>
  <c r="AJ302" i="1"/>
  <c r="Z302" i="1"/>
  <c r="U302" i="1"/>
  <c r="K302" i="1"/>
  <c r="F302" i="1"/>
  <c r="AY301" i="1"/>
  <c r="AT301" i="1"/>
  <c r="AO301" i="1"/>
  <c r="AJ301" i="1"/>
  <c r="Z301" i="1"/>
  <c r="U301" i="1"/>
  <c r="K301" i="1"/>
  <c r="F301" i="1"/>
  <c r="AY300" i="1"/>
  <c r="AT300" i="1"/>
  <c r="AO300" i="1"/>
  <c r="AJ300" i="1"/>
  <c r="Z300" i="1"/>
  <c r="U300" i="1"/>
  <c r="K300" i="1"/>
  <c r="F300" i="1"/>
  <c r="AY299" i="1"/>
  <c r="AT299" i="1"/>
  <c r="AO299" i="1"/>
  <c r="AJ299" i="1"/>
  <c r="Z299" i="1"/>
  <c r="U299" i="1"/>
  <c r="K299" i="1"/>
  <c r="F299" i="1"/>
  <c r="AY298" i="1"/>
  <c r="AT298" i="1"/>
  <c r="AO298" i="1"/>
  <c r="AJ298" i="1"/>
  <c r="Z298" i="1"/>
  <c r="U298" i="1"/>
  <c r="K298" i="1"/>
  <c r="F298" i="1"/>
  <c r="AY296" i="1"/>
  <c r="AT296" i="1"/>
  <c r="AO296" i="1"/>
  <c r="AJ296" i="1"/>
  <c r="Z296" i="1"/>
  <c r="U296" i="1"/>
  <c r="K296" i="1"/>
  <c r="F296" i="1"/>
  <c r="AY295" i="1"/>
  <c r="AT295" i="1"/>
  <c r="AO295" i="1"/>
  <c r="AJ295" i="1"/>
  <c r="Z295" i="1"/>
  <c r="U295" i="1"/>
  <c r="K295" i="1"/>
  <c r="F295" i="1"/>
  <c r="AY340" i="1"/>
  <c r="AT340" i="1"/>
  <c r="AO340" i="1"/>
  <c r="AJ340" i="1"/>
  <c r="Z340" i="1"/>
  <c r="U340" i="1"/>
  <c r="K340" i="1"/>
  <c r="F340" i="1"/>
  <c r="AY338" i="1"/>
  <c r="AT338" i="1"/>
  <c r="AO338" i="1"/>
  <c r="AJ338" i="1"/>
  <c r="Z338" i="1"/>
  <c r="U338" i="1"/>
  <c r="K338" i="1"/>
  <c r="F338" i="1"/>
  <c r="AY337" i="1"/>
  <c r="AT337" i="1"/>
  <c r="AO337" i="1"/>
  <c r="AJ337" i="1"/>
  <c r="Z337" i="1"/>
  <c r="U337" i="1"/>
  <c r="K337" i="1"/>
  <c r="F337" i="1"/>
  <c r="AY336" i="1"/>
  <c r="AT336" i="1"/>
  <c r="AO336" i="1"/>
  <c r="AJ336" i="1"/>
  <c r="Z336" i="1"/>
  <c r="U336" i="1"/>
  <c r="K336" i="1"/>
  <c r="F336" i="1"/>
  <c r="AY335" i="1"/>
  <c r="AT335" i="1"/>
  <c r="AO335" i="1"/>
  <c r="AJ335" i="1"/>
  <c r="Z335" i="1"/>
  <c r="U335" i="1"/>
  <c r="K335" i="1"/>
  <c r="F335" i="1"/>
  <c r="AY334" i="1"/>
  <c r="AT334" i="1"/>
  <c r="AO334" i="1"/>
  <c r="AJ334" i="1"/>
  <c r="Z334" i="1"/>
  <c r="U334" i="1"/>
  <c r="K334" i="1"/>
  <c r="F334" i="1"/>
  <c r="AY333" i="1"/>
  <c r="AT333" i="1"/>
  <c r="AO333" i="1"/>
  <c r="AJ333" i="1"/>
  <c r="Z333" i="1"/>
  <c r="U333" i="1"/>
  <c r="K333" i="1"/>
  <c r="F333" i="1"/>
  <c r="AY332" i="1"/>
  <c r="AT332" i="1"/>
  <c r="AO332" i="1"/>
  <c r="AJ332" i="1"/>
  <c r="Z332" i="1"/>
  <c r="U332" i="1"/>
  <c r="K332" i="1"/>
  <c r="F332" i="1"/>
  <c r="AY331" i="1"/>
  <c r="AT331" i="1"/>
  <c r="AO331" i="1"/>
  <c r="AJ331" i="1"/>
  <c r="Z331" i="1"/>
  <c r="U331" i="1"/>
  <c r="K331" i="1"/>
  <c r="F331" i="1"/>
  <c r="AY330" i="1"/>
  <c r="AT330" i="1"/>
  <c r="AO330" i="1"/>
  <c r="AJ330" i="1"/>
  <c r="Z330" i="1"/>
  <c r="U330" i="1"/>
  <c r="K330" i="1"/>
  <c r="F330" i="1"/>
  <c r="AY329" i="1"/>
  <c r="AT329" i="1"/>
  <c r="AO329" i="1"/>
  <c r="AJ329" i="1"/>
  <c r="Z329" i="1"/>
  <c r="U329" i="1"/>
  <c r="K329" i="1"/>
  <c r="F329" i="1"/>
  <c r="AY355" i="1"/>
  <c r="AT355" i="1"/>
  <c r="AO355" i="1"/>
  <c r="AJ355" i="1"/>
  <c r="Z355" i="1"/>
  <c r="U355" i="1"/>
  <c r="K355" i="1"/>
  <c r="F355" i="1"/>
  <c r="AY354" i="1"/>
  <c r="AT354" i="1"/>
  <c r="AO354" i="1"/>
  <c r="AJ354" i="1"/>
  <c r="Z354" i="1"/>
  <c r="U354" i="1"/>
  <c r="K354" i="1"/>
  <c r="F354" i="1"/>
  <c r="AY353" i="1"/>
  <c r="AT353" i="1"/>
  <c r="AO353" i="1"/>
  <c r="AJ353" i="1"/>
  <c r="Z353" i="1"/>
  <c r="U353" i="1"/>
  <c r="K353" i="1"/>
  <c r="F353" i="1"/>
  <c r="AY352" i="1"/>
  <c r="AT352" i="1"/>
  <c r="AO352" i="1"/>
  <c r="AJ352" i="1"/>
  <c r="Z352" i="1"/>
  <c r="U352" i="1"/>
  <c r="K352" i="1"/>
  <c r="F352" i="1"/>
  <c r="AY351" i="1"/>
  <c r="AT351" i="1"/>
  <c r="AO351" i="1"/>
  <c r="AJ351" i="1"/>
  <c r="Z351" i="1"/>
  <c r="U351" i="1"/>
  <c r="K351" i="1"/>
  <c r="F351" i="1"/>
  <c r="AY350" i="1"/>
  <c r="AT350" i="1"/>
  <c r="AO350" i="1"/>
  <c r="AJ350" i="1"/>
  <c r="Z350" i="1"/>
  <c r="U350" i="1"/>
  <c r="K350" i="1"/>
  <c r="F350" i="1"/>
  <c r="AY349" i="1"/>
  <c r="AT349" i="1"/>
  <c r="AO349" i="1"/>
  <c r="AJ349" i="1"/>
  <c r="Z349" i="1"/>
  <c r="U349" i="1"/>
  <c r="K349" i="1"/>
  <c r="F349" i="1"/>
  <c r="AY348" i="1"/>
  <c r="AT348" i="1"/>
  <c r="AO348" i="1"/>
  <c r="AJ348" i="1"/>
  <c r="Z348" i="1"/>
  <c r="U348" i="1"/>
  <c r="K348" i="1"/>
  <c r="F348" i="1"/>
  <c r="AY347" i="1"/>
  <c r="AT347" i="1"/>
  <c r="AO347" i="1"/>
  <c r="AJ347" i="1"/>
  <c r="Z347" i="1"/>
  <c r="U347" i="1"/>
  <c r="K347" i="1"/>
  <c r="F347" i="1"/>
  <c r="AY346" i="1"/>
  <c r="AT346" i="1"/>
  <c r="AO346" i="1"/>
  <c r="AJ346" i="1"/>
  <c r="Z346" i="1"/>
  <c r="U346" i="1"/>
  <c r="K346" i="1"/>
  <c r="F346" i="1"/>
  <c r="AY373" i="1"/>
  <c r="AT373" i="1"/>
  <c r="AO373" i="1"/>
  <c r="AJ373" i="1"/>
  <c r="Z373" i="1"/>
  <c r="U373" i="1"/>
  <c r="K373" i="1"/>
  <c r="F373" i="1"/>
  <c r="AY371" i="1"/>
  <c r="AT371" i="1"/>
  <c r="AO371" i="1"/>
  <c r="AJ371" i="1"/>
  <c r="Z371" i="1"/>
  <c r="U371" i="1"/>
  <c r="K371" i="1"/>
  <c r="F371" i="1"/>
  <c r="AY370" i="1"/>
  <c r="AT370" i="1"/>
  <c r="AO370" i="1"/>
  <c r="AJ370" i="1"/>
  <c r="Z370" i="1"/>
  <c r="U370" i="1"/>
  <c r="K370" i="1"/>
  <c r="F370" i="1"/>
  <c r="AY369" i="1"/>
  <c r="AT369" i="1"/>
  <c r="AO369" i="1"/>
  <c r="AJ369" i="1"/>
  <c r="Z369" i="1"/>
  <c r="U369" i="1"/>
  <c r="K369" i="1"/>
  <c r="F369" i="1"/>
  <c r="AY368" i="1"/>
  <c r="AT368" i="1"/>
  <c r="AO368" i="1"/>
  <c r="AJ368" i="1"/>
  <c r="Z368" i="1"/>
  <c r="U368" i="1"/>
  <c r="K368" i="1"/>
  <c r="F368" i="1"/>
  <c r="AY367" i="1"/>
  <c r="AT367" i="1"/>
  <c r="AO367" i="1"/>
  <c r="AJ367" i="1"/>
  <c r="Z367" i="1"/>
  <c r="U367" i="1"/>
  <c r="K367" i="1"/>
  <c r="F367" i="1"/>
  <c r="AY366" i="1"/>
  <c r="AT366" i="1"/>
  <c r="AO366" i="1"/>
  <c r="AJ366" i="1"/>
  <c r="Z366" i="1"/>
  <c r="U366" i="1"/>
  <c r="K366" i="1"/>
  <c r="F366" i="1"/>
  <c r="AY365" i="1"/>
  <c r="AT365" i="1"/>
  <c r="AO365" i="1"/>
  <c r="AJ365" i="1"/>
  <c r="Z365" i="1"/>
  <c r="U365" i="1"/>
  <c r="K365" i="1"/>
  <c r="F365" i="1"/>
  <c r="AY364" i="1"/>
  <c r="AT364" i="1"/>
  <c r="AO364" i="1"/>
  <c r="AJ364" i="1"/>
  <c r="Z364" i="1"/>
  <c r="U364" i="1"/>
  <c r="K364" i="1"/>
  <c r="F364" i="1"/>
  <c r="AY363" i="1"/>
  <c r="AT363" i="1"/>
  <c r="AO363" i="1"/>
  <c r="AJ363" i="1"/>
  <c r="Z363" i="1"/>
  <c r="U363" i="1"/>
  <c r="K363" i="1"/>
  <c r="F363" i="1"/>
  <c r="AY362" i="1"/>
  <c r="AT362" i="1"/>
  <c r="AO362" i="1"/>
  <c r="AJ362" i="1"/>
  <c r="Z362" i="1"/>
  <c r="U362" i="1"/>
  <c r="K362" i="1"/>
  <c r="F362" i="1"/>
  <c r="AY361" i="1"/>
  <c r="AT361" i="1"/>
  <c r="AO361" i="1"/>
  <c r="AJ361" i="1"/>
  <c r="Z361" i="1"/>
  <c r="U361" i="1"/>
  <c r="K361" i="1"/>
  <c r="F361" i="1"/>
  <c r="AY382" i="1"/>
  <c r="AT382" i="1"/>
  <c r="AO382" i="1"/>
  <c r="AJ382" i="1"/>
  <c r="Z382" i="1"/>
  <c r="U382" i="1"/>
  <c r="K382" i="1"/>
  <c r="F382" i="1"/>
  <c r="AY381" i="1"/>
  <c r="AT381" i="1"/>
  <c r="AO381" i="1"/>
  <c r="AJ381" i="1"/>
  <c r="Z381" i="1"/>
  <c r="U381" i="1"/>
  <c r="K381" i="1"/>
  <c r="F381" i="1"/>
  <c r="AY380" i="1"/>
  <c r="AT380" i="1"/>
  <c r="AO380" i="1"/>
  <c r="AJ380" i="1"/>
  <c r="Z380" i="1"/>
  <c r="U380" i="1"/>
  <c r="K380" i="1"/>
  <c r="F380" i="1"/>
  <c r="AY379" i="1"/>
  <c r="AT379" i="1"/>
  <c r="AO379" i="1"/>
  <c r="AJ379" i="1"/>
  <c r="Z379" i="1"/>
  <c r="U379" i="1"/>
  <c r="K379" i="1"/>
  <c r="F379" i="1"/>
  <c r="AD360" i="7" l="1"/>
  <c r="AM44" i="1"/>
  <c r="AM38" i="1"/>
  <c r="X44" i="1"/>
  <c r="X38" i="1"/>
  <c r="AW44" i="1"/>
  <c r="AW38" i="1"/>
  <c r="I44" i="1"/>
  <c r="I38" i="1"/>
  <c r="I40" i="1" s="1"/>
  <c r="AR44" i="1"/>
  <c r="AR38" i="1"/>
  <c r="I45" i="1" l="1"/>
  <c r="X35" i="1"/>
  <c r="X37" i="1" s="1"/>
  <c r="X40" i="1" s="1"/>
  <c r="BE314" i="7"/>
  <c r="BD314" i="7"/>
  <c r="BC314" i="7"/>
  <c r="BB314" i="7"/>
  <c r="BA314" i="7"/>
  <c r="AZ314" i="7"/>
  <c r="AY314" i="7"/>
  <c r="AX314" i="7"/>
  <c r="AW314" i="7"/>
  <c r="AV314" i="7"/>
  <c r="AU314" i="7"/>
  <c r="AT314" i="7"/>
  <c r="AS314" i="7"/>
  <c r="AQ314" i="7"/>
  <c r="AP314" i="7"/>
  <c r="AO314" i="7"/>
  <c r="AN314" i="7"/>
  <c r="AM314" i="7"/>
  <c r="AL314" i="7"/>
  <c r="AK314" i="7"/>
  <c r="AJ314" i="7"/>
  <c r="AI314" i="7"/>
  <c r="AH314" i="7"/>
  <c r="AG314" i="7"/>
  <c r="AF314" i="7"/>
  <c r="AE314" i="7"/>
  <c r="AC314" i="7"/>
  <c r="AB314" i="7"/>
  <c r="AA314" i="7"/>
  <c r="Z314" i="7"/>
  <c r="Y314" i="7"/>
  <c r="X314" i="7"/>
  <c r="W314" i="7"/>
  <c r="V314" i="7"/>
  <c r="U314" i="7"/>
  <c r="T314" i="7"/>
  <c r="S314" i="7"/>
  <c r="R314" i="7"/>
  <c r="Q314" i="7"/>
  <c r="O314" i="7"/>
  <c r="N314" i="7"/>
  <c r="M314" i="7"/>
  <c r="L314" i="7"/>
  <c r="K314" i="7"/>
  <c r="J314" i="7"/>
  <c r="I314" i="7"/>
  <c r="H314" i="7"/>
  <c r="G314" i="7"/>
  <c r="F314" i="7"/>
  <c r="E314" i="7"/>
  <c r="D314" i="7"/>
  <c r="C314" i="7"/>
  <c r="BF308" i="7"/>
  <c r="AR308" i="7"/>
  <c r="AD308" i="7"/>
  <c r="P308" i="7"/>
  <c r="BE94" i="7"/>
  <c r="BD94" i="7"/>
  <c r="BC94" i="7"/>
  <c r="BB94" i="7"/>
  <c r="BA94" i="7"/>
  <c r="AZ94" i="7"/>
  <c r="AY94" i="7"/>
  <c r="AX94" i="7"/>
  <c r="AW94" i="7"/>
  <c r="AV94" i="7"/>
  <c r="AU94" i="7"/>
  <c r="AT94" i="7"/>
  <c r="AS94" i="7"/>
  <c r="AQ94" i="7"/>
  <c r="AP94" i="7"/>
  <c r="AO94" i="7"/>
  <c r="AN94" i="7"/>
  <c r="AM94" i="7"/>
  <c r="AL94" i="7"/>
  <c r="AK94" i="7"/>
  <c r="AJ94" i="7"/>
  <c r="AI94" i="7"/>
  <c r="AH94" i="7"/>
  <c r="AG94" i="7"/>
  <c r="AF94" i="7"/>
  <c r="AE94" i="7"/>
  <c r="AC94" i="7"/>
  <c r="AB94" i="7"/>
  <c r="AA94" i="7"/>
  <c r="Z94" i="7"/>
  <c r="Y94" i="7"/>
  <c r="X94" i="7"/>
  <c r="W94" i="7"/>
  <c r="V94" i="7"/>
  <c r="U94" i="7"/>
  <c r="T94" i="7"/>
  <c r="S94" i="7"/>
  <c r="R94" i="7"/>
  <c r="Q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F91" i="7"/>
  <c r="AR91" i="7"/>
  <c r="AD91" i="7"/>
  <c r="P91" i="7"/>
  <c r="AV384" i="1"/>
  <c r="AQ384" i="1"/>
  <c r="AT384" i="1" s="1"/>
  <c r="AL384" i="1"/>
  <c r="AG384" i="1"/>
  <c r="W384" i="1"/>
  <c r="R384" i="1"/>
  <c r="H384" i="1"/>
  <c r="C384" i="1"/>
  <c r="AY378" i="1"/>
  <c r="AT378" i="1"/>
  <c r="AO378" i="1"/>
  <c r="AJ378" i="1"/>
  <c r="Z378" i="1"/>
  <c r="U378" i="1"/>
  <c r="K378" i="1"/>
  <c r="F378" i="1"/>
  <c r="AV164" i="1"/>
  <c r="AQ164" i="1"/>
  <c r="AL164" i="1"/>
  <c r="AG164" i="1"/>
  <c r="W164" i="1"/>
  <c r="R164" i="1"/>
  <c r="H164" i="1"/>
  <c r="C164" i="1"/>
  <c r="F164" i="1" s="1"/>
  <c r="AY161" i="1"/>
  <c r="AT161" i="1"/>
  <c r="AO161" i="1"/>
  <c r="AJ161" i="1"/>
  <c r="Z161" i="1"/>
  <c r="U161" i="1"/>
  <c r="K161" i="1"/>
  <c r="F161" i="1"/>
  <c r="C53" i="20"/>
  <c r="C54" i="20"/>
  <c r="C43" i="20"/>
  <c r="X45" i="1" l="1"/>
  <c r="AH35" i="1"/>
  <c r="AH37" i="1" s="1"/>
  <c r="AH40" i="1" s="1"/>
  <c r="C44" i="20"/>
  <c r="C55" i="20"/>
  <c r="AY384" i="1"/>
  <c r="K164" i="1"/>
  <c r="AJ164" i="1"/>
  <c r="AJ384" i="1"/>
  <c r="U164" i="1"/>
  <c r="AT164" i="1"/>
  <c r="AY164" i="1"/>
  <c r="K384" i="1"/>
  <c r="AO384" i="1"/>
  <c r="P94" i="7"/>
  <c r="P314" i="7"/>
  <c r="AD94" i="7"/>
  <c r="AD314" i="7"/>
  <c r="AR94" i="7"/>
  <c r="AR314" i="7"/>
  <c r="BF94" i="7"/>
  <c r="BF314" i="7"/>
  <c r="Z164" i="1"/>
  <c r="U384" i="1"/>
  <c r="AO164" i="1"/>
  <c r="Z384" i="1"/>
  <c r="R17" i="1"/>
  <c r="U17" i="1" s="1"/>
  <c r="R29" i="1"/>
  <c r="U29" i="1" s="1"/>
  <c r="W29" i="1"/>
  <c r="Z29" i="1" s="1"/>
  <c r="H17" i="1"/>
  <c r="K17" i="1" s="1"/>
  <c r="AV29" i="1"/>
  <c r="AY29" i="1" s="1"/>
  <c r="C17" i="1"/>
  <c r="AL17" i="1"/>
  <c r="AQ29" i="1"/>
  <c r="AT29" i="1" s="1"/>
  <c r="W17" i="1"/>
  <c r="Z17" i="1" s="1"/>
  <c r="AG17" i="1"/>
  <c r="AJ17" i="1" s="1"/>
  <c r="AQ17" i="1"/>
  <c r="AT17" i="1" s="1"/>
  <c r="AL29" i="1"/>
  <c r="AO29" i="1" s="1"/>
  <c r="H29" i="1"/>
  <c r="K29" i="1" s="1"/>
  <c r="AV17" i="1"/>
  <c r="C29" i="1"/>
  <c r="AG29" i="1"/>
  <c r="AJ29" i="1" s="1"/>
  <c r="F384" i="1"/>
  <c r="I384" i="17"/>
  <c r="I29" i="17" s="1"/>
  <c r="H384" i="17"/>
  <c r="H29" i="17" s="1"/>
  <c r="G384" i="17"/>
  <c r="G29" i="17" s="1"/>
  <c r="F384" i="17"/>
  <c r="F29" i="17" s="1"/>
  <c r="E384" i="17"/>
  <c r="E29" i="17" s="1"/>
  <c r="F55" i="20" s="1"/>
  <c r="G55" i="20" s="1"/>
  <c r="D384" i="17"/>
  <c r="D29" i="17" s="1"/>
  <c r="C384" i="17"/>
  <c r="C29" i="17" s="1"/>
  <c r="I164" i="17"/>
  <c r="I17" i="17" s="1"/>
  <c r="H164" i="17"/>
  <c r="H17" i="17" s="1"/>
  <c r="G164" i="17"/>
  <c r="G17" i="17" s="1"/>
  <c r="F164" i="17"/>
  <c r="F17" i="17" s="1"/>
  <c r="E164" i="17"/>
  <c r="E17" i="17" s="1"/>
  <c r="F44" i="20" s="1"/>
  <c r="G44" i="20" s="1"/>
  <c r="D164" i="17"/>
  <c r="D17" i="17" s="1"/>
  <c r="C164" i="17"/>
  <c r="C17" i="17" s="1"/>
  <c r="C21" i="20"/>
  <c r="C22" i="20"/>
  <c r="C11" i="20"/>
  <c r="AM35" i="1" l="1"/>
  <c r="AM37" i="1" s="1"/>
  <c r="AM40" i="1" s="1"/>
  <c r="AH45" i="1"/>
  <c r="C23" i="20"/>
  <c r="C12" i="20"/>
  <c r="F29" i="1"/>
  <c r="F17" i="1"/>
  <c r="AY17" i="1"/>
  <c r="AO17" i="1"/>
  <c r="AB80" i="1"/>
  <c r="AB79" i="1"/>
  <c r="AB78" i="1"/>
  <c r="AB77" i="1"/>
  <c r="AB74" i="1"/>
  <c r="AB73" i="1"/>
  <c r="AB72" i="1"/>
  <c r="AB71" i="1"/>
  <c r="R375" i="1"/>
  <c r="R28" i="1" s="1"/>
  <c r="U360" i="1"/>
  <c r="R357" i="1"/>
  <c r="U345" i="1"/>
  <c r="R342" i="1"/>
  <c r="U342" i="1" s="1"/>
  <c r="U328" i="1"/>
  <c r="R325" i="1"/>
  <c r="U325" i="1" s="1"/>
  <c r="U294" i="1"/>
  <c r="R291" i="1"/>
  <c r="U273" i="1"/>
  <c r="R270" i="1"/>
  <c r="U248" i="1"/>
  <c r="R245" i="1"/>
  <c r="U245" i="1" s="1"/>
  <c r="U232" i="1"/>
  <c r="R229" i="1"/>
  <c r="U171" i="1"/>
  <c r="R158" i="1"/>
  <c r="U153" i="1"/>
  <c r="R150" i="1"/>
  <c r="U122" i="1"/>
  <c r="R119" i="1"/>
  <c r="U119" i="1" s="1"/>
  <c r="U110" i="1"/>
  <c r="R107" i="1"/>
  <c r="U101" i="1"/>
  <c r="R98" i="1"/>
  <c r="U85" i="1"/>
  <c r="U78" i="1"/>
  <c r="U77" i="1"/>
  <c r="U74" i="1"/>
  <c r="U73" i="1"/>
  <c r="U72" i="1"/>
  <c r="U71" i="1"/>
  <c r="R67" i="1"/>
  <c r="R66" i="1"/>
  <c r="U66" i="1" s="1"/>
  <c r="R65" i="1"/>
  <c r="U65" i="1" s="1"/>
  <c r="R64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R37" i="1"/>
  <c r="U37" i="1" s="1"/>
  <c r="U36" i="1"/>
  <c r="U35" i="1"/>
  <c r="AY360" i="1"/>
  <c r="AY345" i="1"/>
  <c r="AY328" i="1"/>
  <c r="AY294" i="1"/>
  <c r="AY273" i="1"/>
  <c r="AY248" i="1"/>
  <c r="AY232" i="1"/>
  <c r="AY171" i="1"/>
  <c r="AY153" i="1"/>
  <c r="AY122" i="1"/>
  <c r="AY110" i="1"/>
  <c r="AY101" i="1"/>
  <c r="AY85" i="1"/>
  <c r="AY78" i="1"/>
  <c r="AY77" i="1"/>
  <c r="AY74" i="1"/>
  <c r="AY73" i="1"/>
  <c r="AY72" i="1"/>
  <c r="AY71" i="1"/>
  <c r="AY62" i="1"/>
  <c r="AY61" i="1"/>
  <c r="AY60" i="1"/>
  <c r="AY59" i="1"/>
  <c r="AY58" i="1"/>
  <c r="AY57" i="1"/>
  <c r="AY56" i="1"/>
  <c r="AY55" i="1"/>
  <c r="AY54" i="1"/>
  <c r="AY53" i="1"/>
  <c r="AY52" i="1"/>
  <c r="AY51" i="1"/>
  <c r="AY50" i="1"/>
  <c r="AY36" i="1"/>
  <c r="AT360" i="1"/>
  <c r="AT345" i="1"/>
  <c r="AT328" i="1"/>
  <c r="AT294" i="1"/>
  <c r="AT273" i="1"/>
  <c r="AT248" i="1"/>
  <c r="AT232" i="1"/>
  <c r="AT171" i="1"/>
  <c r="AT153" i="1"/>
  <c r="AT122" i="1"/>
  <c r="AT110" i="1"/>
  <c r="AT101" i="1"/>
  <c r="AT85" i="1"/>
  <c r="AT78" i="1"/>
  <c r="AT77" i="1"/>
  <c r="AT74" i="1"/>
  <c r="AT73" i="1"/>
  <c r="AT72" i="1"/>
  <c r="AT71" i="1"/>
  <c r="AT62" i="1"/>
  <c r="AT61" i="1"/>
  <c r="AT60" i="1"/>
  <c r="AT59" i="1"/>
  <c r="AT58" i="1"/>
  <c r="AT57" i="1"/>
  <c r="AT56" i="1"/>
  <c r="AT55" i="1"/>
  <c r="AT54" i="1"/>
  <c r="AT53" i="1"/>
  <c r="AT52" i="1"/>
  <c r="AT51" i="1"/>
  <c r="AT50" i="1"/>
  <c r="AT36" i="1"/>
  <c r="AO360" i="1"/>
  <c r="AO345" i="1"/>
  <c r="AO328" i="1"/>
  <c r="AO294" i="1"/>
  <c r="AO273" i="1"/>
  <c r="AO248" i="1"/>
  <c r="AO232" i="1"/>
  <c r="AO171" i="1"/>
  <c r="AO153" i="1"/>
  <c r="AO122" i="1"/>
  <c r="AO110" i="1"/>
  <c r="AO101" i="1"/>
  <c r="AO85" i="1"/>
  <c r="AO78" i="1"/>
  <c r="AO77" i="1"/>
  <c r="AO74" i="1"/>
  <c r="AO73" i="1"/>
  <c r="AO72" i="1"/>
  <c r="AO71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36" i="1"/>
  <c r="AJ360" i="1"/>
  <c r="AJ345" i="1"/>
  <c r="AJ328" i="1"/>
  <c r="AJ294" i="1"/>
  <c r="AJ273" i="1"/>
  <c r="AJ248" i="1"/>
  <c r="AJ232" i="1"/>
  <c r="AJ171" i="1"/>
  <c r="AJ153" i="1"/>
  <c r="AJ122" i="1"/>
  <c r="AJ110" i="1"/>
  <c r="AJ101" i="1"/>
  <c r="AJ85" i="1"/>
  <c r="AJ78" i="1"/>
  <c r="AJ77" i="1"/>
  <c r="AJ74" i="1"/>
  <c r="AJ73" i="1"/>
  <c r="AJ72" i="1"/>
  <c r="AJ71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36" i="1"/>
  <c r="Z360" i="1"/>
  <c r="Z345" i="1"/>
  <c r="Z328" i="1"/>
  <c r="Z294" i="1"/>
  <c r="Z273" i="1"/>
  <c r="Z248" i="1"/>
  <c r="Z232" i="1"/>
  <c r="Z171" i="1"/>
  <c r="Z153" i="1"/>
  <c r="Z122" i="1"/>
  <c r="Z110" i="1"/>
  <c r="Z101" i="1"/>
  <c r="Z85" i="1"/>
  <c r="Z78" i="1"/>
  <c r="Z77" i="1"/>
  <c r="Z74" i="1"/>
  <c r="Z73" i="1"/>
  <c r="Z72" i="1"/>
  <c r="Z71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36" i="1"/>
  <c r="K360" i="1"/>
  <c r="K345" i="1"/>
  <c r="K328" i="1"/>
  <c r="K294" i="1"/>
  <c r="K273" i="1"/>
  <c r="K248" i="1"/>
  <c r="K232" i="1"/>
  <c r="K171" i="1"/>
  <c r="K153" i="1"/>
  <c r="K122" i="1"/>
  <c r="K110" i="1"/>
  <c r="K101" i="1"/>
  <c r="K85" i="1"/>
  <c r="K78" i="1"/>
  <c r="K77" i="1"/>
  <c r="K74" i="1"/>
  <c r="K73" i="1"/>
  <c r="K72" i="1"/>
  <c r="K71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36" i="1"/>
  <c r="K35" i="1"/>
  <c r="F78" i="1"/>
  <c r="F77" i="1"/>
  <c r="F74" i="1"/>
  <c r="F73" i="1"/>
  <c r="F72" i="1"/>
  <c r="F71" i="1"/>
  <c r="F360" i="1"/>
  <c r="F345" i="1"/>
  <c r="F328" i="1"/>
  <c r="F294" i="1"/>
  <c r="F273" i="1"/>
  <c r="F248" i="1"/>
  <c r="F232" i="1"/>
  <c r="F171" i="1"/>
  <c r="F153" i="1"/>
  <c r="F122" i="1"/>
  <c r="F110" i="1"/>
  <c r="F101" i="1"/>
  <c r="F85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36" i="1"/>
  <c r="F35" i="1"/>
  <c r="AC28" i="1" l="1"/>
  <c r="AC367" i="1"/>
  <c r="AC348" i="1"/>
  <c r="AC329" i="1"/>
  <c r="AC310" i="1"/>
  <c r="AC294" i="1"/>
  <c r="AC275" i="1"/>
  <c r="AC256" i="1"/>
  <c r="AC237" i="1"/>
  <c r="AC218" i="1"/>
  <c r="AC202" i="1"/>
  <c r="AC186" i="1"/>
  <c r="AC370" i="1"/>
  <c r="AC351" i="1"/>
  <c r="AC332" i="1"/>
  <c r="AC313" i="1"/>
  <c r="AC297" i="1"/>
  <c r="AC278" i="1"/>
  <c r="AC259" i="1"/>
  <c r="AC240" i="1"/>
  <c r="AC221" i="1"/>
  <c r="AC205" i="1"/>
  <c r="AC189" i="1"/>
  <c r="AC173" i="1"/>
  <c r="AC380" i="1"/>
  <c r="AC361" i="1"/>
  <c r="AC339" i="1"/>
  <c r="AC320" i="1"/>
  <c r="AC304" i="1"/>
  <c r="AC285" i="1"/>
  <c r="AC266" i="1"/>
  <c r="AC250" i="1"/>
  <c r="AC229" i="1"/>
  <c r="AC212" i="1"/>
  <c r="AC196" i="1"/>
  <c r="AC180" i="1"/>
  <c r="AC384" i="1"/>
  <c r="AC364" i="1"/>
  <c r="AC345" i="1"/>
  <c r="AC323" i="1"/>
  <c r="AC307" i="1"/>
  <c r="AC288" i="1"/>
  <c r="AC270" i="1"/>
  <c r="AC253" i="1"/>
  <c r="AC234" i="1"/>
  <c r="AC215" i="1"/>
  <c r="AC199" i="1"/>
  <c r="AC183" i="1"/>
  <c r="AC25" i="1"/>
  <c r="AC30" i="1"/>
  <c r="AC382" i="1"/>
  <c r="AC363" i="1"/>
  <c r="AC342" i="1"/>
  <c r="AC322" i="1"/>
  <c r="AC306" i="1"/>
  <c r="AC287" i="1"/>
  <c r="AC268" i="1"/>
  <c r="AC252" i="1"/>
  <c r="AC233" i="1"/>
  <c r="AC214" i="1"/>
  <c r="AC198" i="1"/>
  <c r="AC182" i="1"/>
  <c r="AC366" i="1"/>
  <c r="AC347" i="1"/>
  <c r="AC328" i="1"/>
  <c r="AC309" i="1"/>
  <c r="AC291" i="1"/>
  <c r="AC274" i="1"/>
  <c r="AC255" i="1"/>
  <c r="AC236" i="1"/>
  <c r="AC217" i="1"/>
  <c r="AC201" i="1"/>
  <c r="AC185" i="1"/>
  <c r="AC373" i="1"/>
  <c r="AC354" i="1"/>
  <c r="AC335" i="1"/>
  <c r="AC316" i="1"/>
  <c r="AC300" i="1"/>
  <c r="AC281" i="1"/>
  <c r="AC262" i="1"/>
  <c r="AC243" i="1"/>
  <c r="AC224" i="1"/>
  <c r="AC208" i="1"/>
  <c r="AC192" i="1"/>
  <c r="AC176" i="1"/>
  <c r="AC379" i="1"/>
  <c r="AC360" i="1"/>
  <c r="AC338" i="1"/>
  <c r="AC319" i="1"/>
  <c r="AC303" i="1"/>
  <c r="AC284" i="1"/>
  <c r="AC265" i="1"/>
  <c r="AC249" i="1"/>
  <c r="AC227" i="1"/>
  <c r="AC211" i="1"/>
  <c r="AC195" i="1"/>
  <c r="AC179" i="1"/>
  <c r="AC29" i="1"/>
  <c r="AC23" i="1"/>
  <c r="N28" i="1"/>
  <c r="N382" i="1"/>
  <c r="N363" i="1"/>
  <c r="N342" i="1"/>
  <c r="N322" i="1"/>
  <c r="N306" i="1"/>
  <c r="AC378" i="1"/>
  <c r="AC357" i="1"/>
  <c r="AC337" i="1"/>
  <c r="AC318" i="1"/>
  <c r="AC302" i="1"/>
  <c r="AC283" i="1"/>
  <c r="AC264" i="1"/>
  <c r="AC248" i="1"/>
  <c r="AC226" i="1"/>
  <c r="AC210" i="1"/>
  <c r="AC194" i="1"/>
  <c r="AC178" i="1"/>
  <c r="AC381" i="1"/>
  <c r="AC362" i="1"/>
  <c r="AC340" i="1"/>
  <c r="AC321" i="1"/>
  <c r="AC305" i="1"/>
  <c r="AC286" i="1"/>
  <c r="AC267" i="1"/>
  <c r="AC251" i="1"/>
  <c r="AC232" i="1"/>
  <c r="AC213" i="1"/>
  <c r="AC197" i="1"/>
  <c r="AC181" i="1"/>
  <c r="AC43" i="1"/>
  <c r="AC369" i="1"/>
  <c r="AC350" i="1"/>
  <c r="AC331" i="1"/>
  <c r="AC312" i="1"/>
  <c r="AC296" i="1"/>
  <c r="AC277" i="1"/>
  <c r="AC258" i="1"/>
  <c r="AC239" i="1"/>
  <c r="AC220" i="1"/>
  <c r="AC204" i="1"/>
  <c r="AC188" i="1"/>
  <c r="AC172" i="1"/>
  <c r="AC372" i="1"/>
  <c r="AC353" i="1"/>
  <c r="AC334" i="1"/>
  <c r="AC315" i="1"/>
  <c r="AC299" i="1"/>
  <c r="AC280" i="1"/>
  <c r="AC261" i="1"/>
  <c r="AC242" i="1"/>
  <c r="AC223" i="1"/>
  <c r="AC207" i="1"/>
  <c r="AC191" i="1"/>
  <c r="AC175" i="1"/>
  <c r="AC22" i="1"/>
  <c r="AC27" i="1"/>
  <c r="N25" i="1"/>
  <c r="N378" i="1"/>
  <c r="N357" i="1"/>
  <c r="N337" i="1"/>
  <c r="N318" i="1"/>
  <c r="N302" i="1"/>
  <c r="AC24" i="1"/>
  <c r="AC371" i="1"/>
  <c r="AC352" i="1"/>
  <c r="AC333" i="1"/>
  <c r="AC314" i="1"/>
  <c r="AC298" i="1"/>
  <c r="AC279" i="1"/>
  <c r="AC260" i="1"/>
  <c r="AC241" i="1"/>
  <c r="AC222" i="1"/>
  <c r="AC206" i="1"/>
  <c r="AC190" i="1"/>
  <c r="AC174" i="1"/>
  <c r="AC375" i="1"/>
  <c r="AC355" i="1"/>
  <c r="AC336" i="1"/>
  <c r="AC317" i="1"/>
  <c r="AC301" i="1"/>
  <c r="AC282" i="1"/>
  <c r="AC263" i="1"/>
  <c r="AC245" i="1"/>
  <c r="AC225" i="1"/>
  <c r="AC209" i="1"/>
  <c r="AC193" i="1"/>
  <c r="AC177" i="1"/>
  <c r="AC386" i="1"/>
  <c r="AC365" i="1"/>
  <c r="AC346" i="1"/>
  <c r="AC325" i="1"/>
  <c r="AC308" i="1"/>
  <c r="AC289" i="1"/>
  <c r="AC273" i="1"/>
  <c r="AC254" i="1"/>
  <c r="AC235" i="1"/>
  <c r="AC216" i="1"/>
  <c r="AC200" i="1"/>
  <c r="AC184" i="1"/>
  <c r="AC368" i="1"/>
  <c r="AC349" i="1"/>
  <c r="AC330" i="1"/>
  <c r="AC311" i="1"/>
  <c r="AC295" i="1"/>
  <c r="AC276" i="1"/>
  <c r="AC257" i="1"/>
  <c r="AC238" i="1"/>
  <c r="AC219" i="1"/>
  <c r="AC203" i="1"/>
  <c r="AC187" i="1"/>
  <c r="AC171" i="1"/>
  <c r="AC21" i="1"/>
  <c r="AC26" i="1"/>
  <c r="N352" i="1"/>
  <c r="N314" i="1"/>
  <c r="N287" i="1"/>
  <c r="N268" i="1"/>
  <c r="N252" i="1"/>
  <c r="N233" i="1"/>
  <c r="N214" i="1"/>
  <c r="N198" i="1"/>
  <c r="N182" i="1"/>
  <c r="N23" i="1"/>
  <c r="N366" i="1"/>
  <c r="N347" i="1"/>
  <c r="N328" i="1"/>
  <c r="N309" i="1"/>
  <c r="N291" i="1"/>
  <c r="N274" i="1"/>
  <c r="N255" i="1"/>
  <c r="N236" i="1"/>
  <c r="N217" i="1"/>
  <c r="N201" i="1"/>
  <c r="N185" i="1"/>
  <c r="N26" i="1"/>
  <c r="N373" i="1"/>
  <c r="N354" i="1"/>
  <c r="N335" i="1"/>
  <c r="N316" i="1"/>
  <c r="N300" i="1"/>
  <c r="N281" i="1"/>
  <c r="N262" i="1"/>
  <c r="N243" i="1"/>
  <c r="N224" i="1"/>
  <c r="N208" i="1"/>
  <c r="N192" i="1"/>
  <c r="N176" i="1"/>
  <c r="N379" i="1"/>
  <c r="N360" i="1"/>
  <c r="N338" i="1"/>
  <c r="N319" i="1"/>
  <c r="N303" i="1"/>
  <c r="N284" i="1"/>
  <c r="N265" i="1"/>
  <c r="N249" i="1"/>
  <c r="N227" i="1"/>
  <c r="N211" i="1"/>
  <c r="N195" i="1"/>
  <c r="N179" i="1"/>
  <c r="N21" i="1"/>
  <c r="N348" i="1"/>
  <c r="N310" i="1"/>
  <c r="N283" i="1"/>
  <c r="N264" i="1"/>
  <c r="N248" i="1"/>
  <c r="N226" i="1"/>
  <c r="N210" i="1"/>
  <c r="N194" i="1"/>
  <c r="N178" i="1"/>
  <c r="N381" i="1"/>
  <c r="N362" i="1"/>
  <c r="N340" i="1"/>
  <c r="N321" i="1"/>
  <c r="N305" i="1"/>
  <c r="N286" i="1"/>
  <c r="N267" i="1"/>
  <c r="N251" i="1"/>
  <c r="N232" i="1"/>
  <c r="N213" i="1"/>
  <c r="N197" i="1"/>
  <c r="N181" i="1"/>
  <c r="N43" i="1"/>
  <c r="N22" i="1"/>
  <c r="N369" i="1"/>
  <c r="N350" i="1"/>
  <c r="N331" i="1"/>
  <c r="N312" i="1"/>
  <c r="N296" i="1"/>
  <c r="N277" i="1"/>
  <c r="N258" i="1"/>
  <c r="N239" i="1"/>
  <c r="N220" i="1"/>
  <c r="N204" i="1"/>
  <c r="N188" i="1"/>
  <c r="N172" i="1"/>
  <c r="N372" i="1"/>
  <c r="N353" i="1"/>
  <c r="N334" i="1"/>
  <c r="N315" i="1"/>
  <c r="N299" i="1"/>
  <c r="N280" i="1"/>
  <c r="N261" i="1"/>
  <c r="N242" i="1"/>
  <c r="N223" i="1"/>
  <c r="N207" i="1"/>
  <c r="N191" i="1"/>
  <c r="N175" i="1"/>
  <c r="N29" i="1"/>
  <c r="N183" i="1"/>
  <c r="N371" i="1"/>
  <c r="N333" i="1"/>
  <c r="N298" i="1"/>
  <c r="N279" i="1"/>
  <c r="N260" i="1"/>
  <c r="N241" i="1"/>
  <c r="N222" i="1"/>
  <c r="N206" i="1"/>
  <c r="N190" i="1"/>
  <c r="N174" i="1"/>
  <c r="N375" i="1"/>
  <c r="N355" i="1"/>
  <c r="N336" i="1"/>
  <c r="N317" i="1"/>
  <c r="N301" i="1"/>
  <c r="N282" i="1"/>
  <c r="N263" i="1"/>
  <c r="N245" i="1"/>
  <c r="N225" i="1"/>
  <c r="N209" i="1"/>
  <c r="N193" i="1"/>
  <c r="N177" i="1"/>
  <c r="N386" i="1"/>
  <c r="N365" i="1"/>
  <c r="N346" i="1"/>
  <c r="N325" i="1"/>
  <c r="N308" i="1"/>
  <c r="N289" i="1"/>
  <c r="N273" i="1"/>
  <c r="N254" i="1"/>
  <c r="N235" i="1"/>
  <c r="N216" i="1"/>
  <c r="N200" i="1"/>
  <c r="N184" i="1"/>
  <c r="N368" i="1"/>
  <c r="N349" i="1"/>
  <c r="N330" i="1"/>
  <c r="N311" i="1"/>
  <c r="N295" i="1"/>
  <c r="N276" i="1"/>
  <c r="N257" i="1"/>
  <c r="N238" i="1"/>
  <c r="N219" i="1"/>
  <c r="N203" i="1"/>
  <c r="N187" i="1"/>
  <c r="N171" i="1"/>
  <c r="N24" i="1"/>
  <c r="N367" i="1"/>
  <c r="N329" i="1"/>
  <c r="N294" i="1"/>
  <c r="N275" i="1"/>
  <c r="N256" i="1"/>
  <c r="N237" i="1"/>
  <c r="N218" i="1"/>
  <c r="N202" i="1"/>
  <c r="N186" i="1"/>
  <c r="N27" i="1"/>
  <c r="N370" i="1"/>
  <c r="N351" i="1"/>
  <c r="N332" i="1"/>
  <c r="N313" i="1"/>
  <c r="N297" i="1"/>
  <c r="N278" i="1"/>
  <c r="N259" i="1"/>
  <c r="N240" i="1"/>
  <c r="N221" i="1"/>
  <c r="N205" i="1"/>
  <c r="N189" i="1"/>
  <c r="N173" i="1"/>
  <c r="N30" i="1"/>
  <c r="N380" i="1"/>
  <c r="N361" i="1"/>
  <c r="N339" i="1"/>
  <c r="N320" i="1"/>
  <c r="N304" i="1"/>
  <c r="N285" i="1"/>
  <c r="N266" i="1"/>
  <c r="N250" i="1"/>
  <c r="N229" i="1"/>
  <c r="N212" i="1"/>
  <c r="N196" i="1"/>
  <c r="N180" i="1"/>
  <c r="N384" i="1"/>
  <c r="N364" i="1"/>
  <c r="N345" i="1"/>
  <c r="N323" i="1"/>
  <c r="N307" i="1"/>
  <c r="N288" i="1"/>
  <c r="N270" i="1"/>
  <c r="N253" i="1"/>
  <c r="N234" i="1"/>
  <c r="N215" i="1"/>
  <c r="N199" i="1"/>
  <c r="AC42" i="1"/>
  <c r="AC166" i="1"/>
  <c r="AC142" i="1"/>
  <c r="AC126" i="1"/>
  <c r="AC104" i="1"/>
  <c r="AC85" i="1"/>
  <c r="AC52" i="1"/>
  <c r="AC145" i="1"/>
  <c r="AC129" i="1"/>
  <c r="AC110" i="1"/>
  <c r="AC88" i="1"/>
  <c r="AC55" i="1"/>
  <c r="AC155" i="1"/>
  <c r="AC136" i="1"/>
  <c r="AC117" i="1"/>
  <c r="AC95" i="1"/>
  <c r="AC62" i="1"/>
  <c r="AC161" i="1"/>
  <c r="AC139" i="1"/>
  <c r="AC123" i="1"/>
  <c r="AC101" i="1"/>
  <c r="AC66" i="1"/>
  <c r="AC45" i="1"/>
  <c r="AC12" i="1"/>
  <c r="AC17" i="1"/>
  <c r="AC38" i="1"/>
  <c r="N13" i="1"/>
  <c r="N50" i="1"/>
  <c r="N18" i="1"/>
  <c r="AC14" i="1"/>
  <c r="AC35" i="1"/>
  <c r="AC158" i="1"/>
  <c r="AC138" i="1"/>
  <c r="AC122" i="1"/>
  <c r="AC98" i="1"/>
  <c r="AC65" i="1"/>
  <c r="AC44" i="1"/>
  <c r="AC164" i="1"/>
  <c r="AC141" i="1"/>
  <c r="AC125" i="1"/>
  <c r="AC103" i="1"/>
  <c r="AC68" i="1"/>
  <c r="AC51" i="1"/>
  <c r="AC148" i="1"/>
  <c r="AC132" i="1"/>
  <c r="AC113" i="1"/>
  <c r="AC91" i="1"/>
  <c r="AC58" i="1"/>
  <c r="AC154" i="1"/>
  <c r="AC135" i="1"/>
  <c r="AC116" i="1"/>
  <c r="AC94" i="1"/>
  <c r="AC61" i="1"/>
  <c r="AC40" i="1"/>
  <c r="AC16" i="1"/>
  <c r="AC37" i="1"/>
  <c r="N17" i="1"/>
  <c r="N58" i="1"/>
  <c r="AC18" i="1"/>
  <c r="AC153" i="1"/>
  <c r="AC134" i="1"/>
  <c r="AC115" i="1"/>
  <c r="AC93" i="1"/>
  <c r="AC60" i="1"/>
  <c r="AC156" i="1"/>
  <c r="AC137" i="1"/>
  <c r="AC119" i="1"/>
  <c r="AC96" i="1"/>
  <c r="AC64" i="1"/>
  <c r="AC144" i="1"/>
  <c r="AC128" i="1"/>
  <c r="AC107" i="1"/>
  <c r="AC87" i="1"/>
  <c r="AC54" i="1"/>
  <c r="AC147" i="1"/>
  <c r="AC131" i="1"/>
  <c r="AC112" i="1"/>
  <c r="AC90" i="1"/>
  <c r="AC57" i="1"/>
  <c r="AC15" i="1"/>
  <c r="AC36" i="1"/>
  <c r="N40" i="1"/>
  <c r="AC146" i="1"/>
  <c r="AC130" i="1"/>
  <c r="AC111" i="1"/>
  <c r="AC89" i="1"/>
  <c r="AC56" i="1"/>
  <c r="AC150" i="1"/>
  <c r="AC133" i="1"/>
  <c r="AC114" i="1"/>
  <c r="AC92" i="1"/>
  <c r="AC59" i="1"/>
  <c r="AC162" i="1"/>
  <c r="AC140" i="1"/>
  <c r="AC124" i="1"/>
  <c r="AC102" i="1"/>
  <c r="AC67" i="1"/>
  <c r="AC50" i="1"/>
  <c r="AC143" i="1"/>
  <c r="AC127" i="1"/>
  <c r="AC105" i="1"/>
  <c r="AC86" i="1"/>
  <c r="AC53" i="1"/>
  <c r="AC13" i="1"/>
  <c r="AC32" i="1"/>
  <c r="N61" i="1"/>
  <c r="N36" i="1"/>
  <c r="N14" i="1"/>
  <c r="N53" i="1"/>
  <c r="N158" i="1"/>
  <c r="N138" i="1"/>
  <c r="N122" i="1"/>
  <c r="N98" i="1"/>
  <c r="N65" i="1"/>
  <c r="N44" i="1"/>
  <c r="N164" i="1"/>
  <c r="N141" i="1"/>
  <c r="N125" i="1"/>
  <c r="N103" i="1"/>
  <c r="N68" i="1"/>
  <c r="N51" i="1"/>
  <c r="N148" i="1"/>
  <c r="N132" i="1"/>
  <c r="N113" i="1"/>
  <c r="N91" i="1"/>
  <c r="N154" i="1"/>
  <c r="N135" i="1"/>
  <c r="N116" i="1"/>
  <c r="N94" i="1"/>
  <c r="N62" i="1"/>
  <c r="N12" i="1"/>
  <c r="N45" i="1"/>
  <c r="N153" i="1"/>
  <c r="N134" i="1"/>
  <c r="N115" i="1"/>
  <c r="N93" i="1"/>
  <c r="N60" i="1"/>
  <c r="N38" i="1"/>
  <c r="N156" i="1"/>
  <c r="N137" i="1"/>
  <c r="N119" i="1"/>
  <c r="N96" i="1"/>
  <c r="N64" i="1"/>
  <c r="N144" i="1"/>
  <c r="N128" i="1"/>
  <c r="N107" i="1"/>
  <c r="N87" i="1"/>
  <c r="N147" i="1"/>
  <c r="N131" i="1"/>
  <c r="N112" i="1"/>
  <c r="N90" i="1"/>
  <c r="N16" i="1"/>
  <c r="N57" i="1"/>
  <c r="N123" i="1"/>
  <c r="N146" i="1"/>
  <c r="N130" i="1"/>
  <c r="N111" i="1"/>
  <c r="N89" i="1"/>
  <c r="N56" i="1"/>
  <c r="N32" i="1"/>
  <c r="N150" i="1"/>
  <c r="N133" i="1"/>
  <c r="N114" i="1"/>
  <c r="N92" i="1"/>
  <c r="N59" i="1"/>
  <c r="N37" i="1"/>
  <c r="N162" i="1"/>
  <c r="N140" i="1"/>
  <c r="N124" i="1"/>
  <c r="N102" i="1"/>
  <c r="N67" i="1"/>
  <c r="N143" i="1"/>
  <c r="N127" i="1"/>
  <c r="N105" i="1"/>
  <c r="N86" i="1"/>
  <c r="N42" i="1"/>
  <c r="N66" i="1"/>
  <c r="N161" i="1"/>
  <c r="N101" i="1"/>
  <c r="N54" i="1"/>
  <c r="N166" i="1"/>
  <c r="N142" i="1"/>
  <c r="N126" i="1"/>
  <c r="N104" i="1"/>
  <c r="N85" i="1"/>
  <c r="N52" i="1"/>
  <c r="N145" i="1"/>
  <c r="N129" i="1"/>
  <c r="N110" i="1"/>
  <c r="N88" i="1"/>
  <c r="N55" i="1"/>
  <c r="N155" i="1"/>
  <c r="N136" i="1"/>
  <c r="N117" i="1"/>
  <c r="N95" i="1"/>
  <c r="N139" i="1"/>
  <c r="N15" i="1"/>
  <c r="N35" i="1"/>
  <c r="AM45" i="1"/>
  <c r="AR35" i="1"/>
  <c r="AR37" i="1" s="1"/>
  <c r="AR40" i="1" s="1"/>
  <c r="AB141" i="1"/>
  <c r="AB139" i="1"/>
  <c r="AE139" i="1" s="1"/>
  <c r="AB138" i="1"/>
  <c r="AB132" i="1"/>
  <c r="AB128" i="1"/>
  <c r="AB140" i="1"/>
  <c r="AB133" i="1"/>
  <c r="AB131" i="1"/>
  <c r="AB130" i="1"/>
  <c r="M141" i="1"/>
  <c r="M138" i="1"/>
  <c r="P138" i="1" s="1"/>
  <c r="M132" i="1"/>
  <c r="M128" i="1"/>
  <c r="M139" i="1"/>
  <c r="M140" i="1"/>
  <c r="M133" i="1"/>
  <c r="M130" i="1"/>
  <c r="P130" i="1" s="1"/>
  <c r="M131" i="1"/>
  <c r="AB143" i="1"/>
  <c r="AB240" i="1"/>
  <c r="AB144" i="1"/>
  <c r="AB241" i="1"/>
  <c r="AB339" i="1"/>
  <c r="AB239" i="1"/>
  <c r="AB297" i="1"/>
  <c r="AB372" i="1"/>
  <c r="M143" i="1"/>
  <c r="M240" i="1"/>
  <c r="M144" i="1"/>
  <c r="M241" i="1"/>
  <c r="M339" i="1"/>
  <c r="M239" i="1"/>
  <c r="M372" i="1"/>
  <c r="M297" i="1"/>
  <c r="AB95" i="1"/>
  <c r="AB91" i="1"/>
  <c r="AB87" i="1"/>
  <c r="AB102" i="1"/>
  <c r="AB114" i="1"/>
  <c r="AB147" i="1"/>
  <c r="AB135" i="1"/>
  <c r="AB127" i="1"/>
  <c r="AB123" i="1"/>
  <c r="AB155" i="1"/>
  <c r="AB226" i="1"/>
  <c r="AB222" i="1"/>
  <c r="AB218" i="1"/>
  <c r="AB214" i="1"/>
  <c r="AB210" i="1"/>
  <c r="AB206" i="1"/>
  <c r="AB202" i="1"/>
  <c r="AB198" i="1"/>
  <c r="AB194" i="1"/>
  <c r="AB190" i="1"/>
  <c r="AB186" i="1"/>
  <c r="AB182" i="1"/>
  <c r="AB96" i="1"/>
  <c r="AB92" i="1"/>
  <c r="AB88" i="1"/>
  <c r="AB103" i="1"/>
  <c r="AB115" i="1"/>
  <c r="AB111" i="1"/>
  <c r="AB148" i="1"/>
  <c r="AB142" i="1"/>
  <c r="AB136" i="1"/>
  <c r="AB129" i="1"/>
  <c r="AB124" i="1"/>
  <c r="AB156" i="1"/>
  <c r="AB227" i="1"/>
  <c r="AB223" i="1"/>
  <c r="AB219" i="1"/>
  <c r="AB215" i="1"/>
  <c r="AB211" i="1"/>
  <c r="AB207" i="1"/>
  <c r="AB203" i="1"/>
  <c r="AB199" i="1"/>
  <c r="AB195" i="1"/>
  <c r="AB191" i="1"/>
  <c r="AB187" i="1"/>
  <c r="AB183" i="1"/>
  <c r="AB90" i="1"/>
  <c r="AB116" i="1"/>
  <c r="AB145" i="1"/>
  <c r="AB134" i="1"/>
  <c r="AB154" i="1"/>
  <c r="AB224" i="1"/>
  <c r="AB216" i="1"/>
  <c r="AB208" i="1"/>
  <c r="AB200" i="1"/>
  <c r="AB192" i="1"/>
  <c r="AB184" i="1"/>
  <c r="AB180" i="1"/>
  <c r="AB176" i="1"/>
  <c r="AB172" i="1"/>
  <c r="AB237" i="1"/>
  <c r="AB235" i="1"/>
  <c r="AB267" i="1"/>
  <c r="AB263" i="1"/>
  <c r="AB259" i="1"/>
  <c r="AB255" i="1"/>
  <c r="AB251" i="1"/>
  <c r="AB288" i="1"/>
  <c r="AB284" i="1"/>
  <c r="AB280" i="1"/>
  <c r="AB276" i="1"/>
  <c r="AB322" i="1"/>
  <c r="AB318" i="1"/>
  <c r="AB314" i="1"/>
  <c r="AB310" i="1"/>
  <c r="AB306" i="1"/>
  <c r="AB302" i="1"/>
  <c r="AB298" i="1"/>
  <c r="AB89" i="1"/>
  <c r="AB105" i="1"/>
  <c r="AB113" i="1"/>
  <c r="AB126" i="1"/>
  <c r="AB221" i="1"/>
  <c r="AB213" i="1"/>
  <c r="AB205" i="1"/>
  <c r="AB197" i="1"/>
  <c r="AB189" i="1"/>
  <c r="AB181" i="1"/>
  <c r="AB177" i="1"/>
  <c r="AB173" i="1"/>
  <c r="AB238" i="1"/>
  <c r="AB268" i="1"/>
  <c r="AB264" i="1"/>
  <c r="AB260" i="1"/>
  <c r="AB256" i="1"/>
  <c r="AB252" i="1"/>
  <c r="AB289" i="1"/>
  <c r="AB285" i="1"/>
  <c r="AB281" i="1"/>
  <c r="AB277" i="1"/>
  <c r="AB323" i="1"/>
  <c r="AB319" i="1"/>
  <c r="AB315" i="1"/>
  <c r="AB311" i="1"/>
  <c r="AB307" i="1"/>
  <c r="AB303" i="1"/>
  <c r="AB299" i="1"/>
  <c r="AB94" i="1"/>
  <c r="AB86" i="1"/>
  <c r="AB104" i="1"/>
  <c r="AB112" i="1"/>
  <c r="AB137" i="1"/>
  <c r="AB125" i="1"/>
  <c r="AB220" i="1"/>
  <c r="AB212" i="1"/>
  <c r="AB204" i="1"/>
  <c r="AB196" i="1"/>
  <c r="AB188" i="1"/>
  <c r="AB178" i="1"/>
  <c r="AB174" i="1"/>
  <c r="AB242" i="1"/>
  <c r="AB236" i="1"/>
  <c r="AB233" i="1"/>
  <c r="AB265" i="1"/>
  <c r="AB261" i="1"/>
  <c r="AB257" i="1"/>
  <c r="AB253" i="1"/>
  <c r="AB249" i="1"/>
  <c r="AB117" i="1"/>
  <c r="AB146" i="1"/>
  <c r="AB201" i="1"/>
  <c r="AB254" i="1"/>
  <c r="AB287" i="1"/>
  <c r="AB279" i="1"/>
  <c r="AB321" i="1"/>
  <c r="AB313" i="1"/>
  <c r="AB305" i="1"/>
  <c r="AB296" i="1"/>
  <c r="AB340" i="1"/>
  <c r="AB335" i="1"/>
  <c r="AB331" i="1"/>
  <c r="AB353" i="1"/>
  <c r="AB349" i="1"/>
  <c r="AB370" i="1"/>
  <c r="AB366" i="1"/>
  <c r="AB362" i="1"/>
  <c r="AB380" i="1"/>
  <c r="AB209" i="1"/>
  <c r="AB243" i="1"/>
  <c r="AB282" i="1"/>
  <c r="AB308" i="1"/>
  <c r="AB300" i="1"/>
  <c r="AB352" i="1"/>
  <c r="AB348" i="1"/>
  <c r="AB225" i="1"/>
  <c r="AB193" i="1"/>
  <c r="AB179" i="1"/>
  <c r="AB234" i="1"/>
  <c r="AB266" i="1"/>
  <c r="AB250" i="1"/>
  <c r="AB286" i="1"/>
  <c r="AB278" i="1"/>
  <c r="AB320" i="1"/>
  <c r="AB312" i="1"/>
  <c r="AB304" i="1"/>
  <c r="AB295" i="1"/>
  <c r="AB336" i="1"/>
  <c r="AB332" i="1"/>
  <c r="AB354" i="1"/>
  <c r="AB350" i="1"/>
  <c r="AB346" i="1"/>
  <c r="AB371" i="1"/>
  <c r="AB367" i="1"/>
  <c r="AB363" i="1"/>
  <c r="AB381" i="1"/>
  <c r="AB382" i="1"/>
  <c r="AB258" i="1"/>
  <c r="AB274" i="1"/>
  <c r="AB316" i="1"/>
  <c r="AB334" i="1"/>
  <c r="AB369" i="1"/>
  <c r="AB361" i="1"/>
  <c r="AB93" i="1"/>
  <c r="AB162" i="1"/>
  <c r="AB217" i="1"/>
  <c r="AB185" i="1"/>
  <c r="AB175" i="1"/>
  <c r="AB262" i="1"/>
  <c r="AB283" i="1"/>
  <c r="AB275" i="1"/>
  <c r="AB317" i="1"/>
  <c r="AB309" i="1"/>
  <c r="AB301" i="1"/>
  <c r="AB337" i="1"/>
  <c r="AB333" i="1"/>
  <c r="AB329" i="1"/>
  <c r="AB355" i="1"/>
  <c r="AB351" i="1"/>
  <c r="AB347" i="1"/>
  <c r="AB373" i="1"/>
  <c r="AB368" i="1"/>
  <c r="AB364" i="1"/>
  <c r="AB338" i="1"/>
  <c r="AB330" i="1"/>
  <c r="AB365" i="1"/>
  <c r="AB379" i="1"/>
  <c r="M95" i="1"/>
  <c r="M91" i="1"/>
  <c r="M87" i="1"/>
  <c r="M102" i="1"/>
  <c r="M114" i="1"/>
  <c r="M147" i="1"/>
  <c r="M135" i="1"/>
  <c r="M127" i="1"/>
  <c r="M123" i="1"/>
  <c r="M155" i="1"/>
  <c r="M226" i="1"/>
  <c r="M222" i="1"/>
  <c r="M218" i="1"/>
  <c r="M214" i="1"/>
  <c r="M210" i="1"/>
  <c r="M206" i="1"/>
  <c r="M202" i="1"/>
  <c r="M198" i="1"/>
  <c r="M194" i="1"/>
  <c r="M190" i="1"/>
  <c r="M186" i="1"/>
  <c r="M182" i="1"/>
  <c r="M96" i="1"/>
  <c r="M92" i="1"/>
  <c r="M88" i="1"/>
  <c r="M103" i="1"/>
  <c r="M115" i="1"/>
  <c r="M111" i="1"/>
  <c r="M148" i="1"/>
  <c r="M142" i="1"/>
  <c r="M136" i="1"/>
  <c r="M129" i="1"/>
  <c r="M124" i="1"/>
  <c r="M156" i="1"/>
  <c r="M227" i="1"/>
  <c r="M223" i="1"/>
  <c r="M219" i="1"/>
  <c r="M215" i="1"/>
  <c r="M211" i="1"/>
  <c r="M207" i="1"/>
  <c r="M203" i="1"/>
  <c r="M199" i="1"/>
  <c r="M195" i="1"/>
  <c r="M191" i="1"/>
  <c r="M187" i="1"/>
  <c r="M183" i="1"/>
  <c r="M90" i="1"/>
  <c r="M89" i="1"/>
  <c r="M154" i="1"/>
  <c r="M180" i="1"/>
  <c r="M176" i="1"/>
  <c r="M172" i="1"/>
  <c r="M237" i="1"/>
  <c r="M235" i="1"/>
  <c r="M267" i="1"/>
  <c r="M263" i="1"/>
  <c r="M259" i="1"/>
  <c r="M255" i="1"/>
  <c r="M251" i="1"/>
  <c r="M288" i="1"/>
  <c r="M284" i="1"/>
  <c r="M280" i="1"/>
  <c r="M276" i="1"/>
  <c r="M322" i="1"/>
  <c r="M318" i="1"/>
  <c r="M314" i="1"/>
  <c r="M310" i="1"/>
  <c r="M306" i="1"/>
  <c r="M302" i="1"/>
  <c r="M298" i="1"/>
  <c r="M105" i="1"/>
  <c r="M104" i="1"/>
  <c r="M113" i="1"/>
  <c r="M112" i="1"/>
  <c r="M137" i="1"/>
  <c r="M126" i="1"/>
  <c r="M125" i="1"/>
  <c r="M221" i="1"/>
  <c r="M220" i="1"/>
  <c r="M213" i="1"/>
  <c r="M212" i="1"/>
  <c r="M205" i="1"/>
  <c r="M204" i="1"/>
  <c r="M197" i="1"/>
  <c r="M196" i="1"/>
  <c r="M189" i="1"/>
  <c r="M188" i="1"/>
  <c r="M181" i="1"/>
  <c r="M177" i="1"/>
  <c r="M173" i="1"/>
  <c r="M238" i="1"/>
  <c r="M268" i="1"/>
  <c r="M264" i="1"/>
  <c r="M260" i="1"/>
  <c r="M256" i="1"/>
  <c r="M252" i="1"/>
  <c r="M289" i="1"/>
  <c r="M285" i="1"/>
  <c r="M281" i="1"/>
  <c r="M277" i="1"/>
  <c r="M323" i="1"/>
  <c r="M319" i="1"/>
  <c r="M315" i="1"/>
  <c r="M311" i="1"/>
  <c r="M307" i="1"/>
  <c r="M303" i="1"/>
  <c r="M299" i="1"/>
  <c r="M94" i="1"/>
  <c r="M93" i="1"/>
  <c r="M86" i="1"/>
  <c r="M178" i="1"/>
  <c r="M174" i="1"/>
  <c r="M242" i="1"/>
  <c r="M236" i="1"/>
  <c r="M233" i="1"/>
  <c r="M265" i="1"/>
  <c r="M261" i="1"/>
  <c r="M257" i="1"/>
  <c r="M253" i="1"/>
  <c r="M249" i="1"/>
  <c r="M225" i="1"/>
  <c r="M216" i="1"/>
  <c r="M193" i="1"/>
  <c r="M184" i="1"/>
  <c r="M179" i="1"/>
  <c r="M234" i="1"/>
  <c r="M266" i="1"/>
  <c r="M250" i="1"/>
  <c r="M287" i="1"/>
  <c r="M286" i="1"/>
  <c r="M279" i="1"/>
  <c r="M278" i="1"/>
  <c r="M321" i="1"/>
  <c r="M320" i="1"/>
  <c r="M313" i="1"/>
  <c r="M312" i="1"/>
  <c r="M305" i="1"/>
  <c r="M304" i="1"/>
  <c r="M296" i="1"/>
  <c r="M340" i="1"/>
  <c r="M335" i="1"/>
  <c r="M331" i="1"/>
  <c r="M353" i="1"/>
  <c r="M349" i="1"/>
  <c r="M370" i="1"/>
  <c r="M366" i="1"/>
  <c r="M362" i="1"/>
  <c r="M380" i="1"/>
  <c r="M117" i="1"/>
  <c r="M134" i="1"/>
  <c r="M192" i="1"/>
  <c r="M338" i="1"/>
  <c r="M334" i="1"/>
  <c r="M330" i="1"/>
  <c r="M369" i="1"/>
  <c r="M365" i="1"/>
  <c r="M361" i="1"/>
  <c r="M162" i="1"/>
  <c r="M217" i="1"/>
  <c r="M208" i="1"/>
  <c r="M185" i="1"/>
  <c r="M175" i="1"/>
  <c r="M262" i="1"/>
  <c r="M295" i="1"/>
  <c r="M336" i="1"/>
  <c r="M332" i="1"/>
  <c r="M354" i="1"/>
  <c r="M350" i="1"/>
  <c r="M346" i="1"/>
  <c r="M371" i="1"/>
  <c r="M367" i="1"/>
  <c r="M363" i="1"/>
  <c r="M381" i="1"/>
  <c r="M382" i="1"/>
  <c r="M146" i="1"/>
  <c r="M224" i="1"/>
  <c r="M201" i="1"/>
  <c r="M254" i="1"/>
  <c r="M352" i="1"/>
  <c r="M348" i="1"/>
  <c r="M379" i="1"/>
  <c r="M116" i="1"/>
  <c r="M145" i="1"/>
  <c r="M209" i="1"/>
  <c r="M200" i="1"/>
  <c r="M243" i="1"/>
  <c r="M258" i="1"/>
  <c r="M283" i="1"/>
  <c r="M282" i="1"/>
  <c r="M275" i="1"/>
  <c r="M274" i="1"/>
  <c r="M317" i="1"/>
  <c r="M316" i="1"/>
  <c r="M309" i="1"/>
  <c r="M308" i="1"/>
  <c r="M301" i="1"/>
  <c r="M300" i="1"/>
  <c r="M337" i="1"/>
  <c r="M333" i="1"/>
  <c r="M329" i="1"/>
  <c r="M355" i="1"/>
  <c r="M351" i="1"/>
  <c r="M347" i="1"/>
  <c r="M373" i="1"/>
  <c r="M368" i="1"/>
  <c r="M364" i="1"/>
  <c r="R25" i="1"/>
  <c r="U25" i="1" s="1"/>
  <c r="R166" i="1"/>
  <c r="AB161" i="1"/>
  <c r="AB29" i="1"/>
  <c r="AB378" i="1"/>
  <c r="AB17" i="1"/>
  <c r="AB164" i="1"/>
  <c r="AB384" i="1"/>
  <c r="M378" i="1"/>
  <c r="M17" i="1"/>
  <c r="M29" i="1"/>
  <c r="M161" i="1"/>
  <c r="M164" i="1"/>
  <c r="M384" i="1"/>
  <c r="R386" i="1"/>
  <c r="U386" i="1" s="1"/>
  <c r="U64" i="1"/>
  <c r="U98" i="1"/>
  <c r="U158" i="1"/>
  <c r="U291" i="1"/>
  <c r="U28" i="1"/>
  <c r="R14" i="1"/>
  <c r="U14" i="1" s="1"/>
  <c r="M60" i="1"/>
  <c r="M345" i="1"/>
  <c r="U150" i="1"/>
  <c r="U270" i="1"/>
  <c r="U357" i="1"/>
  <c r="U67" i="1"/>
  <c r="AE74" i="1"/>
  <c r="AE71" i="1"/>
  <c r="AE77" i="1"/>
  <c r="AD44" i="1"/>
  <c r="R16" i="1"/>
  <c r="U16" i="1" s="1"/>
  <c r="R24" i="1"/>
  <c r="U24" i="1" s="1"/>
  <c r="U229" i="1"/>
  <c r="R21" i="1"/>
  <c r="R26" i="1"/>
  <c r="U26" i="1" s="1"/>
  <c r="R23" i="1"/>
  <c r="U23" i="1" s="1"/>
  <c r="AE72" i="1"/>
  <c r="AE78" i="1"/>
  <c r="AE73" i="1"/>
  <c r="AD43" i="1"/>
  <c r="O43" i="1"/>
  <c r="M171" i="1"/>
  <c r="R15" i="1"/>
  <c r="U15" i="1" s="1"/>
  <c r="R22" i="1"/>
  <c r="U22" i="1" s="1"/>
  <c r="R27" i="1"/>
  <c r="U27" i="1" s="1"/>
  <c r="O45" i="1"/>
  <c r="M52" i="1"/>
  <c r="M248" i="1"/>
  <c r="AD45" i="1"/>
  <c r="AB232" i="1"/>
  <c r="M56" i="1"/>
  <c r="M294" i="1"/>
  <c r="R12" i="1"/>
  <c r="U12" i="1" s="1"/>
  <c r="AD42" i="1"/>
  <c r="AB56" i="1"/>
  <c r="AB328" i="1"/>
  <c r="AB345" i="1"/>
  <c r="AE345" i="1" s="1"/>
  <c r="M50" i="1"/>
  <c r="M54" i="1"/>
  <c r="M58" i="1"/>
  <c r="M62" i="1"/>
  <c r="M232" i="1"/>
  <c r="M273" i="1"/>
  <c r="M328" i="1"/>
  <c r="M360" i="1"/>
  <c r="AB36" i="1"/>
  <c r="AB52" i="1"/>
  <c r="AB60" i="1"/>
  <c r="AB273" i="1"/>
  <c r="AB360" i="1"/>
  <c r="M53" i="1"/>
  <c r="M57" i="1"/>
  <c r="M61" i="1"/>
  <c r="M85" i="1"/>
  <c r="M110" i="1"/>
  <c r="M153" i="1"/>
  <c r="AB50" i="1"/>
  <c r="AB58" i="1"/>
  <c r="AB248" i="1"/>
  <c r="M35" i="1"/>
  <c r="M51" i="1"/>
  <c r="M55" i="1"/>
  <c r="M59" i="1"/>
  <c r="P59" i="1" s="1"/>
  <c r="M101" i="1"/>
  <c r="M122" i="1"/>
  <c r="AB54" i="1"/>
  <c r="AB62" i="1"/>
  <c r="AB171" i="1"/>
  <c r="AB294" i="1"/>
  <c r="AB35" i="1"/>
  <c r="AB51" i="1"/>
  <c r="AB53" i="1"/>
  <c r="AB55" i="1"/>
  <c r="AB57" i="1"/>
  <c r="AB59" i="1"/>
  <c r="AB61" i="1"/>
  <c r="AB85" i="1"/>
  <c r="AB101" i="1"/>
  <c r="AB110" i="1"/>
  <c r="AB122" i="1"/>
  <c r="AB153" i="1"/>
  <c r="R68" i="1"/>
  <c r="U107" i="1"/>
  <c r="U375" i="1"/>
  <c r="R13" i="1"/>
  <c r="U13" i="1" s="1"/>
  <c r="M36" i="1"/>
  <c r="O44" i="1"/>
  <c r="O42" i="1"/>
  <c r="AR45" i="1" l="1"/>
  <c r="AW35" i="1"/>
  <c r="AW37" i="1" s="1"/>
  <c r="AW40" i="1" s="1"/>
  <c r="AW45" i="1" s="1"/>
  <c r="AE131" i="1"/>
  <c r="AE130" i="1"/>
  <c r="P131" i="1"/>
  <c r="P139" i="1"/>
  <c r="P141" i="1"/>
  <c r="P132" i="1"/>
  <c r="AE132" i="1"/>
  <c r="P128" i="1"/>
  <c r="P140" i="1"/>
  <c r="AE133" i="1"/>
  <c r="AE138" i="1"/>
  <c r="P133" i="1"/>
  <c r="AE140" i="1"/>
  <c r="AE128" i="1"/>
  <c r="AE141" i="1"/>
  <c r="P241" i="1"/>
  <c r="AE372" i="1"/>
  <c r="AE241" i="1"/>
  <c r="P297" i="1"/>
  <c r="P372" i="1"/>
  <c r="P144" i="1"/>
  <c r="AE297" i="1"/>
  <c r="AE144" i="1"/>
  <c r="P240" i="1"/>
  <c r="AE239" i="1"/>
  <c r="AE240" i="1"/>
  <c r="P239" i="1"/>
  <c r="P339" i="1"/>
  <c r="P143" i="1"/>
  <c r="AE339" i="1"/>
  <c r="AE143" i="1"/>
  <c r="AE294" i="1"/>
  <c r="P101" i="1"/>
  <c r="AE273" i="1"/>
  <c r="P57" i="1"/>
  <c r="AE379" i="1"/>
  <c r="AE364" i="1"/>
  <c r="AE351" i="1"/>
  <c r="AE337" i="1"/>
  <c r="AE275" i="1"/>
  <c r="AE185" i="1"/>
  <c r="AE361" i="1"/>
  <c r="AE274" i="1"/>
  <c r="AE363" i="1"/>
  <c r="AE350" i="1"/>
  <c r="AE295" i="1"/>
  <c r="AE278" i="1"/>
  <c r="AE234" i="1"/>
  <c r="AE308" i="1"/>
  <c r="AE380" i="1"/>
  <c r="AE349" i="1"/>
  <c r="AE340" i="1"/>
  <c r="AE321" i="1"/>
  <c r="AE249" i="1"/>
  <c r="AE137" i="1"/>
  <c r="AE252" i="1"/>
  <c r="AE268" i="1"/>
  <c r="AE197" i="1"/>
  <c r="AE89" i="1"/>
  <c r="AE251" i="1"/>
  <c r="AE267" i="1"/>
  <c r="AE200" i="1"/>
  <c r="AE90" i="1"/>
  <c r="AE115" i="1"/>
  <c r="AE96" i="1"/>
  <c r="AE226" i="1"/>
  <c r="AE135" i="1"/>
  <c r="AE17" i="1"/>
  <c r="AE330" i="1"/>
  <c r="AE329" i="1"/>
  <c r="AE309" i="1"/>
  <c r="P355" i="1"/>
  <c r="P200" i="1"/>
  <c r="P346" i="1"/>
  <c r="P334" i="1"/>
  <c r="P305" i="1"/>
  <c r="P225" i="1"/>
  <c r="P303" i="1"/>
  <c r="P126" i="1"/>
  <c r="P284" i="1"/>
  <c r="P187" i="1"/>
  <c r="P148" i="1"/>
  <c r="P218" i="1"/>
  <c r="AE265" i="1"/>
  <c r="AE174" i="1"/>
  <c r="AE204" i="1"/>
  <c r="AE94" i="1"/>
  <c r="AE311" i="1"/>
  <c r="AE277" i="1"/>
  <c r="AE173" i="1"/>
  <c r="AE126" i="1"/>
  <c r="AE310" i="1"/>
  <c r="AE276" i="1"/>
  <c r="AE176" i="1"/>
  <c r="AE154" i="1"/>
  <c r="AE195" i="1"/>
  <c r="AE211" i="1"/>
  <c r="AE227" i="1"/>
  <c r="AE136" i="1"/>
  <c r="AE194" i="1"/>
  <c r="AE210" i="1"/>
  <c r="AE102" i="1"/>
  <c r="P300" i="1"/>
  <c r="P201" i="1"/>
  <c r="P185" i="1"/>
  <c r="P370" i="1"/>
  <c r="P287" i="1"/>
  <c r="P236" i="1"/>
  <c r="P285" i="1"/>
  <c r="P197" i="1"/>
  <c r="P113" i="1"/>
  <c r="P259" i="1"/>
  <c r="P203" i="1"/>
  <c r="P88" i="1"/>
  <c r="P123" i="1"/>
  <c r="P373" i="1"/>
  <c r="P329" i="1"/>
  <c r="P301" i="1"/>
  <c r="P317" i="1"/>
  <c r="P283" i="1"/>
  <c r="P209" i="1"/>
  <c r="P348" i="1"/>
  <c r="P224" i="1"/>
  <c r="P363" i="1"/>
  <c r="P350" i="1"/>
  <c r="P295" i="1"/>
  <c r="P208" i="1"/>
  <c r="P365" i="1"/>
  <c r="P338" i="1"/>
  <c r="P380" i="1"/>
  <c r="P349" i="1"/>
  <c r="P340" i="1"/>
  <c r="P312" i="1"/>
  <c r="P278" i="1"/>
  <c r="P250" i="1"/>
  <c r="P184" i="1"/>
  <c r="P261" i="1"/>
  <c r="P242" i="1"/>
  <c r="P93" i="1"/>
  <c r="P307" i="1"/>
  <c r="P323" i="1"/>
  <c r="P289" i="1"/>
  <c r="P264" i="1"/>
  <c r="P238" i="1"/>
  <c r="P188" i="1"/>
  <c r="P204" i="1"/>
  <c r="P220" i="1"/>
  <c r="P137" i="1"/>
  <c r="P104" i="1"/>
  <c r="P306" i="1"/>
  <c r="P322" i="1"/>
  <c r="P288" i="1"/>
  <c r="P263" i="1"/>
  <c r="P172" i="1"/>
  <c r="P89" i="1"/>
  <c r="P191" i="1"/>
  <c r="P207" i="1"/>
  <c r="P223" i="1"/>
  <c r="P129" i="1"/>
  <c r="P111" i="1"/>
  <c r="P92" i="1"/>
  <c r="P190" i="1"/>
  <c r="P206" i="1"/>
  <c r="P222" i="1"/>
  <c r="P127" i="1"/>
  <c r="P114" i="1"/>
  <c r="P95" i="1"/>
  <c r="AE365" i="1"/>
  <c r="AE368" i="1"/>
  <c r="AE355" i="1"/>
  <c r="AE301" i="1"/>
  <c r="AE283" i="1"/>
  <c r="AE217" i="1"/>
  <c r="AE369" i="1"/>
  <c r="AE258" i="1"/>
  <c r="AE367" i="1"/>
  <c r="AE354" i="1"/>
  <c r="AE304" i="1"/>
  <c r="AE286" i="1"/>
  <c r="AE179" i="1"/>
  <c r="AE348" i="1"/>
  <c r="AE282" i="1"/>
  <c r="AE362" i="1"/>
  <c r="AE353" i="1"/>
  <c r="AE296" i="1"/>
  <c r="AE279" i="1"/>
  <c r="AE201" i="1"/>
  <c r="AE253" i="1"/>
  <c r="AE233" i="1"/>
  <c r="AE178" i="1"/>
  <c r="AE212" i="1"/>
  <c r="AE112" i="1"/>
  <c r="AE299" i="1"/>
  <c r="AE315" i="1"/>
  <c r="AE281" i="1"/>
  <c r="AE256" i="1"/>
  <c r="AE177" i="1"/>
  <c r="AE205" i="1"/>
  <c r="AE298" i="1"/>
  <c r="AE314" i="1"/>
  <c r="AE280" i="1"/>
  <c r="AE255" i="1"/>
  <c r="AE235" i="1"/>
  <c r="AE180" i="1"/>
  <c r="AE208" i="1"/>
  <c r="AE134" i="1"/>
  <c r="AE183" i="1"/>
  <c r="AE199" i="1"/>
  <c r="AE215" i="1"/>
  <c r="AE156" i="1"/>
  <c r="AE142" i="1"/>
  <c r="AE103" i="1"/>
  <c r="AE182" i="1"/>
  <c r="AE198" i="1"/>
  <c r="AE214" i="1"/>
  <c r="AE155" i="1"/>
  <c r="AE87" i="1"/>
  <c r="P368" i="1"/>
  <c r="P282" i="1"/>
  <c r="P381" i="1"/>
  <c r="P361" i="1"/>
  <c r="P335" i="1"/>
  <c r="P179" i="1"/>
  <c r="P86" i="1"/>
  <c r="P260" i="1"/>
  <c r="P213" i="1"/>
  <c r="P318" i="1"/>
  <c r="P154" i="1"/>
  <c r="P124" i="1"/>
  <c r="P202" i="1"/>
  <c r="P91" i="1"/>
  <c r="P347" i="1"/>
  <c r="P308" i="1"/>
  <c r="P258" i="1"/>
  <c r="P352" i="1"/>
  <c r="P367" i="1"/>
  <c r="P262" i="1"/>
  <c r="P369" i="1"/>
  <c r="P362" i="1"/>
  <c r="P296" i="1"/>
  <c r="P279" i="1"/>
  <c r="P193" i="1"/>
  <c r="P265" i="1"/>
  <c r="P94" i="1"/>
  <c r="P277" i="1"/>
  <c r="P268" i="1"/>
  <c r="P189" i="1"/>
  <c r="P221" i="1"/>
  <c r="P105" i="1"/>
  <c r="P276" i="1"/>
  <c r="P267" i="1"/>
  <c r="P90" i="1"/>
  <c r="P211" i="1"/>
  <c r="P136" i="1"/>
  <c r="P96" i="1"/>
  <c r="P226" i="1"/>
  <c r="P102" i="1"/>
  <c r="AE373" i="1"/>
  <c r="AE262" i="1"/>
  <c r="AE162" i="1"/>
  <c r="AE334" i="1"/>
  <c r="AE382" i="1"/>
  <c r="AE371" i="1"/>
  <c r="AE332" i="1"/>
  <c r="AE312" i="1"/>
  <c r="AE250" i="1"/>
  <c r="AE193" i="1"/>
  <c r="AE352" i="1"/>
  <c r="AE243" i="1"/>
  <c r="AE366" i="1"/>
  <c r="AE331" i="1"/>
  <c r="AE305" i="1"/>
  <c r="AE287" i="1"/>
  <c r="AE146" i="1"/>
  <c r="AE257" i="1"/>
  <c r="AE236" i="1"/>
  <c r="AE188" i="1"/>
  <c r="AE220" i="1"/>
  <c r="AE104" i="1"/>
  <c r="AE303" i="1"/>
  <c r="AE319" i="1"/>
  <c r="AE285" i="1"/>
  <c r="AE260" i="1"/>
  <c r="AE181" i="1"/>
  <c r="AE213" i="1"/>
  <c r="AE113" i="1"/>
  <c r="AE302" i="1"/>
  <c r="AE318" i="1"/>
  <c r="AE284" i="1"/>
  <c r="AE259" i="1"/>
  <c r="AE237" i="1"/>
  <c r="AE184" i="1"/>
  <c r="AE216" i="1"/>
  <c r="AE145" i="1"/>
  <c r="AE187" i="1"/>
  <c r="AE203" i="1"/>
  <c r="AE219" i="1"/>
  <c r="AE124" i="1"/>
  <c r="AE148" i="1"/>
  <c r="AE88" i="1"/>
  <c r="AE186" i="1"/>
  <c r="AE202" i="1"/>
  <c r="AE218" i="1"/>
  <c r="AE123" i="1"/>
  <c r="AE147" i="1"/>
  <c r="AE91" i="1"/>
  <c r="P316" i="1"/>
  <c r="P379" i="1"/>
  <c r="P336" i="1"/>
  <c r="P117" i="1"/>
  <c r="P321" i="1"/>
  <c r="P257" i="1"/>
  <c r="P319" i="1"/>
  <c r="P181" i="1"/>
  <c r="P302" i="1"/>
  <c r="P237" i="1"/>
  <c r="P219" i="1"/>
  <c r="P186" i="1"/>
  <c r="P147" i="1"/>
  <c r="P333" i="1"/>
  <c r="P274" i="1"/>
  <c r="P145" i="1"/>
  <c r="P146" i="1"/>
  <c r="P354" i="1"/>
  <c r="P217" i="1"/>
  <c r="P192" i="1"/>
  <c r="P353" i="1"/>
  <c r="P313" i="1"/>
  <c r="P266" i="1"/>
  <c r="P249" i="1"/>
  <c r="P174" i="1"/>
  <c r="P311" i="1"/>
  <c r="P252" i="1"/>
  <c r="P173" i="1"/>
  <c r="P205" i="1"/>
  <c r="P310" i="1"/>
  <c r="P251" i="1"/>
  <c r="P176" i="1"/>
  <c r="P195" i="1"/>
  <c r="P227" i="1"/>
  <c r="P115" i="1"/>
  <c r="P194" i="1"/>
  <c r="P210" i="1"/>
  <c r="P135" i="1"/>
  <c r="AE59" i="1"/>
  <c r="P364" i="1"/>
  <c r="P351" i="1"/>
  <c r="P337" i="1"/>
  <c r="P309" i="1"/>
  <c r="P275" i="1"/>
  <c r="P243" i="1"/>
  <c r="P116" i="1"/>
  <c r="P254" i="1"/>
  <c r="P382" i="1"/>
  <c r="P371" i="1"/>
  <c r="P332" i="1"/>
  <c r="P175" i="1"/>
  <c r="P162" i="1"/>
  <c r="P330" i="1"/>
  <c r="P134" i="1"/>
  <c r="P366" i="1"/>
  <c r="P331" i="1"/>
  <c r="P304" i="1"/>
  <c r="P320" i="1"/>
  <c r="P286" i="1"/>
  <c r="P234" i="1"/>
  <c r="P216" i="1"/>
  <c r="P253" i="1"/>
  <c r="P233" i="1"/>
  <c r="P178" i="1"/>
  <c r="P299" i="1"/>
  <c r="P315" i="1"/>
  <c r="P281" i="1"/>
  <c r="P256" i="1"/>
  <c r="P177" i="1"/>
  <c r="P196" i="1"/>
  <c r="P212" i="1"/>
  <c r="P125" i="1"/>
  <c r="P112" i="1"/>
  <c r="P298" i="1"/>
  <c r="P314" i="1"/>
  <c r="P280" i="1"/>
  <c r="P255" i="1"/>
  <c r="P235" i="1"/>
  <c r="P180" i="1"/>
  <c r="P183" i="1"/>
  <c r="P199" i="1"/>
  <c r="P215" i="1"/>
  <c r="P156" i="1"/>
  <c r="P142" i="1"/>
  <c r="P103" i="1"/>
  <c r="P182" i="1"/>
  <c r="P198" i="1"/>
  <c r="P214" i="1"/>
  <c r="P155" i="1"/>
  <c r="P87" i="1"/>
  <c r="AE338" i="1"/>
  <c r="AE347" i="1"/>
  <c r="AE333" i="1"/>
  <c r="AE317" i="1"/>
  <c r="AE175" i="1"/>
  <c r="AE93" i="1"/>
  <c r="AE316" i="1"/>
  <c r="AE381" i="1"/>
  <c r="AE346" i="1"/>
  <c r="AE336" i="1"/>
  <c r="AE320" i="1"/>
  <c r="AE266" i="1"/>
  <c r="AE225" i="1"/>
  <c r="AE300" i="1"/>
  <c r="AE209" i="1"/>
  <c r="AE370" i="1"/>
  <c r="AE335" i="1"/>
  <c r="AE313" i="1"/>
  <c r="AE254" i="1"/>
  <c r="AE117" i="1"/>
  <c r="AE261" i="1"/>
  <c r="AE242" i="1"/>
  <c r="AE196" i="1"/>
  <c r="AE125" i="1"/>
  <c r="AE86" i="1"/>
  <c r="AE307" i="1"/>
  <c r="AE323" i="1"/>
  <c r="AE289" i="1"/>
  <c r="AE264" i="1"/>
  <c r="AE238" i="1"/>
  <c r="AE189" i="1"/>
  <c r="AE221" i="1"/>
  <c r="AE105" i="1"/>
  <c r="AE306" i="1"/>
  <c r="AE322" i="1"/>
  <c r="AE288" i="1"/>
  <c r="AE263" i="1"/>
  <c r="AE172" i="1"/>
  <c r="AE192" i="1"/>
  <c r="AE224" i="1"/>
  <c r="AE116" i="1"/>
  <c r="AE191" i="1"/>
  <c r="AE207" i="1"/>
  <c r="AE223" i="1"/>
  <c r="AE129" i="1"/>
  <c r="AE111" i="1"/>
  <c r="AE92" i="1"/>
  <c r="AE190" i="1"/>
  <c r="AE206" i="1"/>
  <c r="AE222" i="1"/>
  <c r="AE127" i="1"/>
  <c r="AE114" i="1"/>
  <c r="AE95" i="1"/>
  <c r="AE53" i="1"/>
  <c r="AE153" i="1"/>
  <c r="P345" i="1"/>
  <c r="AE110" i="1"/>
  <c r="P53" i="1"/>
  <c r="P384" i="1"/>
  <c r="AE58" i="1"/>
  <c r="P164" i="1"/>
  <c r="AE378" i="1"/>
  <c r="AE122" i="1"/>
  <c r="P61" i="1"/>
  <c r="AE384" i="1"/>
  <c r="AE29" i="1"/>
  <c r="AE51" i="1"/>
  <c r="AE52" i="1"/>
  <c r="AE55" i="1"/>
  <c r="AE50" i="1"/>
  <c r="P360" i="1"/>
  <c r="AE61" i="1"/>
  <c r="AE60" i="1"/>
  <c r="P29" i="1"/>
  <c r="AE164" i="1"/>
  <c r="AE161" i="1"/>
  <c r="P17" i="1"/>
  <c r="R18" i="1"/>
  <c r="R42" i="1" s="1"/>
  <c r="R30" i="1"/>
  <c r="P161" i="1"/>
  <c r="P378" i="1"/>
  <c r="P35" i="1"/>
  <c r="P58" i="1"/>
  <c r="AE101" i="1"/>
  <c r="AE62" i="1"/>
  <c r="AE85" i="1"/>
  <c r="AE57" i="1"/>
  <c r="AE54" i="1"/>
  <c r="P55" i="1"/>
  <c r="AE360" i="1"/>
  <c r="AE36" i="1"/>
  <c r="P232" i="1"/>
  <c r="P50" i="1"/>
  <c r="AE248" i="1"/>
  <c r="AE35" i="1"/>
  <c r="P62" i="1"/>
  <c r="P153" i="1"/>
  <c r="P36" i="1"/>
  <c r="AE171" i="1"/>
  <c r="P110" i="1"/>
  <c r="P328" i="1"/>
  <c r="U21" i="1"/>
  <c r="P122" i="1"/>
  <c r="AE328" i="1"/>
  <c r="AE232" i="1"/>
  <c r="P52" i="1"/>
  <c r="AE56" i="1"/>
  <c r="P294" i="1"/>
  <c r="P248" i="1"/>
  <c r="P60" i="1"/>
  <c r="P51" i="1"/>
  <c r="P85" i="1"/>
  <c r="P273" i="1"/>
  <c r="P54" i="1"/>
  <c r="U166" i="1"/>
  <c r="P56" i="1"/>
  <c r="P171" i="1"/>
  <c r="U68" i="1"/>
  <c r="U30" i="1" l="1"/>
  <c r="R43" i="1"/>
  <c r="U43" i="1" s="1"/>
  <c r="R32" i="1"/>
  <c r="U18" i="1"/>
  <c r="U42" i="1"/>
  <c r="U32" i="1" l="1"/>
  <c r="R44" i="1"/>
  <c r="U44" i="1" s="1"/>
  <c r="R38" i="1"/>
  <c r="U38" i="1" s="1"/>
  <c r="K85" i="20"/>
  <c r="E56" i="20"/>
  <c r="E45" i="20"/>
  <c r="T4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AB7" i="20"/>
  <c r="AA7" i="20"/>
  <c r="Z7" i="20"/>
  <c r="Y7" i="20"/>
  <c r="X7" i="20"/>
  <c r="W7" i="20"/>
  <c r="V7" i="20"/>
  <c r="U7" i="20"/>
  <c r="T7" i="20"/>
  <c r="S7" i="20"/>
  <c r="R7" i="20"/>
  <c r="Q7" i="20"/>
  <c r="P7" i="20"/>
  <c r="O7" i="20"/>
  <c r="N7" i="20"/>
  <c r="M7" i="20"/>
  <c r="L7" i="20"/>
  <c r="L8" i="20"/>
  <c r="Q42" i="20"/>
  <c r="R42" i="20"/>
  <c r="S42" i="20"/>
  <c r="T42" i="20"/>
  <c r="U42" i="20"/>
  <c r="V42" i="20"/>
  <c r="W42" i="20"/>
  <c r="X42" i="20"/>
  <c r="Y42" i="20"/>
  <c r="Z42" i="20"/>
  <c r="AA42" i="20"/>
  <c r="AB42" i="20"/>
  <c r="M45" i="20"/>
  <c r="N45" i="20"/>
  <c r="O45" i="20"/>
  <c r="P45" i="20"/>
  <c r="U45" i="20"/>
  <c r="V45" i="20"/>
  <c r="W45" i="20"/>
  <c r="X45" i="20"/>
  <c r="Y45" i="20"/>
  <c r="Z45" i="20"/>
  <c r="AA45" i="20"/>
  <c r="AB45" i="20"/>
  <c r="M46" i="20"/>
  <c r="N46" i="20"/>
  <c r="O46" i="20"/>
  <c r="P46" i="20"/>
  <c r="U46" i="20"/>
  <c r="V46" i="20"/>
  <c r="W46" i="20"/>
  <c r="X46" i="20"/>
  <c r="Y46" i="20"/>
  <c r="Z46" i="20"/>
  <c r="AA46" i="20"/>
  <c r="AB46" i="20"/>
  <c r="M47" i="20"/>
  <c r="N47" i="20"/>
  <c r="O47" i="20"/>
  <c r="P47" i="20"/>
  <c r="Q47" i="20"/>
  <c r="R47" i="20"/>
  <c r="S47" i="20"/>
  <c r="Y47" i="20"/>
  <c r="Z47" i="20"/>
  <c r="AA47" i="20"/>
  <c r="AB47" i="20"/>
  <c r="M48" i="20"/>
  <c r="N48" i="20"/>
  <c r="O48" i="20"/>
  <c r="P48" i="20"/>
  <c r="Q48" i="20"/>
  <c r="R48" i="20"/>
  <c r="S48" i="20"/>
  <c r="T48" i="20"/>
  <c r="U48" i="20"/>
  <c r="V48" i="20"/>
  <c r="W48" i="20"/>
  <c r="R40" i="1" l="1"/>
  <c r="U40" i="1" s="1"/>
  <c r="E58" i="20"/>
  <c r="E61" i="20" s="1"/>
  <c r="H35" i="19"/>
  <c r="R45" i="1" l="1"/>
  <c r="U45" i="1" s="1"/>
  <c r="BI50" i="18" l="1"/>
  <c r="AY50" i="18"/>
  <c r="AO50" i="18"/>
  <c r="AE50" i="18"/>
  <c r="U50" i="18"/>
  <c r="K50" i="18"/>
  <c r="BN45" i="18"/>
  <c r="BI45" i="18"/>
  <c r="BD45" i="18"/>
  <c r="AY45" i="18"/>
  <c r="AT45" i="18"/>
  <c r="AO45" i="18"/>
  <c r="AJ45" i="18"/>
  <c r="AE45" i="18"/>
  <c r="Z45" i="18"/>
  <c r="U45" i="18"/>
  <c r="P45" i="18"/>
  <c r="K45" i="18"/>
  <c r="BN128" i="18" l="1"/>
  <c r="BD128" i="18"/>
  <c r="AT128" i="18"/>
  <c r="AJ128" i="18"/>
  <c r="Z128" i="18"/>
  <c r="P128" i="18"/>
  <c r="BN127" i="18"/>
  <c r="BD127" i="18"/>
  <c r="AT127" i="18"/>
  <c r="AJ127" i="18"/>
  <c r="Z127" i="18"/>
  <c r="P127" i="18"/>
  <c r="BN126" i="18"/>
  <c r="BD126" i="18"/>
  <c r="AT126" i="18"/>
  <c r="AJ126" i="18"/>
  <c r="Z126" i="18"/>
  <c r="P126" i="18"/>
  <c r="BN125" i="18"/>
  <c r="BD125" i="18"/>
  <c r="AT125" i="18"/>
  <c r="AJ125" i="18"/>
  <c r="Z125" i="18"/>
  <c r="P125" i="18"/>
  <c r="BK122" i="18"/>
  <c r="BF122" i="18"/>
  <c r="BI122" i="18" s="1"/>
  <c r="BA122" i="18"/>
  <c r="AV122" i="18"/>
  <c r="AY122" i="18" s="1"/>
  <c r="AQ122" i="18"/>
  <c r="AL122" i="18"/>
  <c r="AG122" i="18"/>
  <c r="AB122" i="18"/>
  <c r="W122" i="18"/>
  <c r="R122" i="18"/>
  <c r="M122" i="18"/>
  <c r="H122" i="18"/>
  <c r="BN64" i="18"/>
  <c r="BI64" i="18"/>
  <c r="BD64" i="18"/>
  <c r="AY64" i="18"/>
  <c r="AT64" i="18"/>
  <c r="AO64" i="18"/>
  <c r="AJ64" i="18"/>
  <c r="AE64" i="18"/>
  <c r="Z64" i="18"/>
  <c r="U64" i="18"/>
  <c r="P64" i="18"/>
  <c r="K64" i="18"/>
  <c r="BF61" i="18"/>
  <c r="AV61" i="18"/>
  <c r="AL61" i="18"/>
  <c r="AB61" i="18"/>
  <c r="R61" i="18"/>
  <c r="H61" i="18"/>
  <c r="BK44" i="18"/>
  <c r="BN44" i="18" s="1"/>
  <c r="BF44" i="18"/>
  <c r="BA44" i="18"/>
  <c r="AV44" i="18"/>
  <c r="AQ44" i="18"/>
  <c r="AL44" i="18"/>
  <c r="AG44" i="18"/>
  <c r="AB44" i="18"/>
  <c r="W44" i="18"/>
  <c r="R44" i="18"/>
  <c r="M44" i="18"/>
  <c r="H44" i="18"/>
  <c r="G44" i="18"/>
  <c r="P44" i="18" l="1"/>
  <c r="Z44" i="18"/>
  <c r="AT44" i="18"/>
  <c r="K122" i="18"/>
  <c r="U122" i="18"/>
  <c r="AE44" i="18"/>
  <c r="AO44" i="18"/>
  <c r="Z122" i="18"/>
  <c r="AJ122" i="18"/>
  <c r="AT122" i="18"/>
  <c r="BD122" i="18"/>
  <c r="AE61" i="18"/>
  <c r="AY44" i="18"/>
  <c r="BI44" i="18"/>
  <c r="U61" i="18"/>
  <c r="AO61" i="18"/>
  <c r="BI61" i="18"/>
  <c r="P122" i="18"/>
  <c r="AO122" i="18"/>
  <c r="AJ44" i="18"/>
  <c r="K61" i="18"/>
  <c r="K44" i="18"/>
  <c r="U44" i="18"/>
  <c r="BD44" i="18"/>
  <c r="AY61" i="18"/>
  <c r="AE122" i="18"/>
  <c r="BN122" i="18"/>
  <c r="F35" i="20" l="1"/>
  <c r="C107" i="17"/>
  <c r="C98" i="17" l="1"/>
  <c r="BE88" i="7" l="1"/>
  <c r="BD88" i="7"/>
  <c r="BC88" i="7"/>
  <c r="BB88" i="7"/>
  <c r="BA88" i="7"/>
  <c r="AZ88" i="7"/>
  <c r="AY88" i="7"/>
  <c r="AX88" i="7"/>
  <c r="AW88" i="7"/>
  <c r="AV88" i="7"/>
  <c r="AU88" i="7"/>
  <c r="AT88" i="7"/>
  <c r="AS88" i="7"/>
  <c r="AQ88" i="7"/>
  <c r="AP88" i="7"/>
  <c r="AO88" i="7"/>
  <c r="AN88" i="7"/>
  <c r="AM88" i="7"/>
  <c r="AL88" i="7"/>
  <c r="AK88" i="7"/>
  <c r="AJ88" i="7"/>
  <c r="AI88" i="7"/>
  <c r="AH88" i="7"/>
  <c r="AG88" i="7"/>
  <c r="AF88" i="7"/>
  <c r="AE88" i="7"/>
  <c r="AC88" i="7"/>
  <c r="AB88" i="7"/>
  <c r="AA88" i="7"/>
  <c r="Z88" i="7"/>
  <c r="Y88" i="7"/>
  <c r="X88" i="7"/>
  <c r="W88" i="7"/>
  <c r="V88" i="7"/>
  <c r="U88" i="7"/>
  <c r="T88" i="7"/>
  <c r="S88" i="7"/>
  <c r="R88" i="7"/>
  <c r="O88" i="7"/>
  <c r="N88" i="7"/>
  <c r="M88" i="7"/>
  <c r="L88" i="7"/>
  <c r="K88" i="7"/>
  <c r="J88" i="7"/>
  <c r="I88" i="7"/>
  <c r="H88" i="7"/>
  <c r="G88" i="7"/>
  <c r="F88" i="7"/>
  <c r="E88" i="7"/>
  <c r="D88" i="7"/>
  <c r="C88" i="7"/>
  <c r="BF83" i="7"/>
  <c r="AR83" i="7"/>
  <c r="AD83" i="7"/>
  <c r="P83" i="7"/>
  <c r="C245" i="1"/>
  <c r="C229" i="1"/>
  <c r="AV158" i="1"/>
  <c r="AQ158" i="1"/>
  <c r="AL158" i="1"/>
  <c r="AG158" i="1"/>
  <c r="W158" i="1"/>
  <c r="H158" i="1"/>
  <c r="C158" i="1"/>
  <c r="I158" i="17"/>
  <c r="H158" i="17"/>
  <c r="G158" i="17"/>
  <c r="F158" i="17"/>
  <c r="E158" i="17"/>
  <c r="D158" i="17"/>
  <c r="C158" i="17"/>
  <c r="AT158" i="1" l="1"/>
  <c r="Z158" i="1"/>
  <c r="AY158" i="1"/>
  <c r="AJ158" i="1"/>
  <c r="F158" i="1"/>
  <c r="AO158" i="1"/>
  <c r="K158" i="1"/>
  <c r="M158" i="1"/>
  <c r="P158" i="1" s="1"/>
  <c r="AB158" i="1"/>
  <c r="AE158" i="1" s="1"/>
  <c r="F229" i="1"/>
  <c r="F245" i="1"/>
  <c r="BF88" i="7"/>
  <c r="P88" i="7"/>
  <c r="AD88" i="7"/>
  <c r="AR88" i="7"/>
  <c r="I119" i="17"/>
  <c r="H119" i="17"/>
  <c r="G119" i="17"/>
  <c r="F119" i="17"/>
  <c r="E119" i="17"/>
  <c r="D119" i="17"/>
  <c r="C119" i="17"/>
  <c r="E35" i="20" l="1"/>
  <c r="Q3" i="20"/>
  <c r="M3" i="20"/>
  <c r="L89" i="20" l="1"/>
  <c r="L90" i="20" s="1"/>
  <c r="H5" i="20"/>
  <c r="L88" i="20"/>
  <c r="G5" i="20"/>
  <c r="L48" i="20"/>
  <c r="Y40" i="20" s="1"/>
  <c r="L47" i="20"/>
  <c r="U40" i="20" s="1"/>
  <c r="L87" i="20"/>
  <c r="F37" i="20"/>
  <c r="F5" i="20"/>
  <c r="E37" i="20"/>
  <c r="M73" i="1"/>
  <c r="P73" i="1" s="1"/>
  <c r="C40" i="20" l="1"/>
  <c r="C41" i="20"/>
  <c r="C49" i="20"/>
  <c r="C42" i="20"/>
  <c r="C50" i="20"/>
  <c r="C39" i="20"/>
  <c r="C47" i="20"/>
  <c r="C51" i="20"/>
  <c r="C48" i="20"/>
  <c r="C52" i="20"/>
  <c r="C9" i="20" l="1"/>
  <c r="C16" i="20"/>
  <c r="C8" i="20"/>
  <c r="C20" i="20"/>
  <c r="C17" i="20"/>
  <c r="C18" i="20"/>
  <c r="C7" i="20"/>
  <c r="C15" i="20"/>
  <c r="C19" i="20"/>
  <c r="C10" i="20"/>
  <c r="C287" i="7"/>
  <c r="BE305" i="7"/>
  <c r="BD305" i="7"/>
  <c r="BC305" i="7"/>
  <c r="BB305" i="7"/>
  <c r="BA305" i="7"/>
  <c r="AZ305" i="7"/>
  <c r="AY305" i="7"/>
  <c r="AX305" i="7"/>
  <c r="AW305" i="7"/>
  <c r="AV305" i="7"/>
  <c r="AU305" i="7"/>
  <c r="AT305" i="7"/>
  <c r="AS305" i="7"/>
  <c r="AQ305" i="7"/>
  <c r="AP305" i="7"/>
  <c r="AO305" i="7"/>
  <c r="AN305" i="7"/>
  <c r="AM305" i="7"/>
  <c r="AL305" i="7"/>
  <c r="AK305" i="7"/>
  <c r="AJ305" i="7"/>
  <c r="AI305" i="7"/>
  <c r="AH305" i="7"/>
  <c r="AG305" i="7"/>
  <c r="AF305" i="7"/>
  <c r="AE305" i="7"/>
  <c r="AC305" i="7"/>
  <c r="AB305" i="7"/>
  <c r="AA305" i="7"/>
  <c r="Z305" i="7"/>
  <c r="Y305" i="7"/>
  <c r="X305" i="7"/>
  <c r="W305" i="7"/>
  <c r="V305" i="7"/>
  <c r="U305" i="7"/>
  <c r="T305" i="7"/>
  <c r="S305" i="7"/>
  <c r="R305" i="7"/>
  <c r="Q305" i="7"/>
  <c r="O305" i="7"/>
  <c r="N305" i="7"/>
  <c r="M305" i="7"/>
  <c r="L305" i="7"/>
  <c r="K305" i="7"/>
  <c r="J305" i="7"/>
  <c r="I305" i="7"/>
  <c r="H305" i="7"/>
  <c r="G305" i="7"/>
  <c r="F305" i="7"/>
  <c r="E305" i="7"/>
  <c r="D305" i="7"/>
  <c r="C305" i="7"/>
  <c r="BF290" i="7"/>
  <c r="AR290" i="7"/>
  <c r="AD290" i="7"/>
  <c r="P290" i="7"/>
  <c r="C272" i="7"/>
  <c r="C200" i="7"/>
  <c r="C175" i="7"/>
  <c r="C159" i="7"/>
  <c r="AR305" i="7" l="1"/>
  <c r="BF305" i="7"/>
  <c r="P305" i="7"/>
  <c r="AD305" i="7"/>
  <c r="C80" i="7"/>
  <c r="C37" i="7"/>
  <c r="BE28" i="7"/>
  <c r="BD28" i="7"/>
  <c r="BC28" i="7"/>
  <c r="BB28" i="7"/>
  <c r="BA28" i="7"/>
  <c r="AZ28" i="7"/>
  <c r="AY28" i="7"/>
  <c r="AX28" i="7"/>
  <c r="AW28" i="7"/>
  <c r="AV28" i="7"/>
  <c r="AU28" i="7"/>
  <c r="AT28" i="7"/>
  <c r="AS28" i="7"/>
  <c r="AQ28" i="7"/>
  <c r="AP28" i="7"/>
  <c r="AO28" i="7"/>
  <c r="AN28" i="7"/>
  <c r="AM28" i="7"/>
  <c r="AL28" i="7"/>
  <c r="AK28" i="7"/>
  <c r="AJ28" i="7"/>
  <c r="AI28" i="7"/>
  <c r="AH28" i="7"/>
  <c r="AG28" i="7"/>
  <c r="AF28" i="7"/>
  <c r="AE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D28" i="7"/>
  <c r="E28" i="7"/>
  <c r="F28" i="7"/>
  <c r="G28" i="7"/>
  <c r="H28" i="7"/>
  <c r="I28" i="7"/>
  <c r="J28" i="7"/>
  <c r="K28" i="7"/>
  <c r="L28" i="7"/>
  <c r="M28" i="7"/>
  <c r="N28" i="7"/>
  <c r="O28" i="7"/>
  <c r="C28" i="7"/>
  <c r="AV375" i="1" l="1"/>
  <c r="AQ375" i="1"/>
  <c r="AL375" i="1"/>
  <c r="AG375" i="1"/>
  <c r="W375" i="1"/>
  <c r="H375" i="1"/>
  <c r="C375" i="1"/>
  <c r="AV357" i="1"/>
  <c r="AQ357" i="1"/>
  <c r="AL357" i="1"/>
  <c r="AG357" i="1"/>
  <c r="W357" i="1"/>
  <c r="H357" i="1"/>
  <c r="C357" i="1"/>
  <c r="AV342" i="1"/>
  <c r="AQ342" i="1"/>
  <c r="AL342" i="1"/>
  <c r="AG342" i="1"/>
  <c r="W342" i="1"/>
  <c r="H342" i="1"/>
  <c r="C342" i="1"/>
  <c r="AV325" i="1"/>
  <c r="AQ325" i="1"/>
  <c r="AL325" i="1"/>
  <c r="AG325" i="1"/>
  <c r="W325" i="1"/>
  <c r="H325" i="1"/>
  <c r="C325" i="1"/>
  <c r="AV291" i="1"/>
  <c r="AQ291" i="1"/>
  <c r="AL291" i="1"/>
  <c r="AG291" i="1"/>
  <c r="W291" i="1"/>
  <c r="H291" i="1"/>
  <c r="C291" i="1"/>
  <c r="C270" i="1"/>
  <c r="AV270" i="1"/>
  <c r="AQ270" i="1"/>
  <c r="AL270" i="1"/>
  <c r="AG270" i="1"/>
  <c r="W270" i="1"/>
  <c r="H270" i="1"/>
  <c r="AV245" i="1"/>
  <c r="AQ245" i="1"/>
  <c r="AL245" i="1"/>
  <c r="AG245" i="1"/>
  <c r="W245" i="1"/>
  <c r="H245" i="1"/>
  <c r="C22" i="1"/>
  <c r="C16" i="1"/>
  <c r="F16" i="1" s="1"/>
  <c r="AV119" i="1"/>
  <c r="AQ119" i="1"/>
  <c r="AL119" i="1"/>
  <c r="AG119" i="1"/>
  <c r="W119" i="1"/>
  <c r="H119" i="1"/>
  <c r="C119" i="1"/>
  <c r="H107" i="1"/>
  <c r="C107" i="1"/>
  <c r="AV98" i="1"/>
  <c r="AQ98" i="1"/>
  <c r="AL98" i="1"/>
  <c r="AG98" i="1"/>
  <c r="W98" i="1"/>
  <c r="H98" i="1"/>
  <c r="C98" i="1"/>
  <c r="C386" i="1" l="1"/>
  <c r="F386" i="1" s="1"/>
  <c r="W12" i="1"/>
  <c r="Z98" i="1"/>
  <c r="AV12" i="1"/>
  <c r="AY98" i="1"/>
  <c r="H14" i="1"/>
  <c r="K119" i="1"/>
  <c r="M119" i="1"/>
  <c r="P119" i="1" s="1"/>
  <c r="AB119" i="1"/>
  <c r="AE119" i="1" s="1"/>
  <c r="AQ14" i="1"/>
  <c r="AT14" i="1" s="1"/>
  <c r="AT119" i="1"/>
  <c r="K245" i="1"/>
  <c r="AB245" i="1"/>
  <c r="AE245" i="1" s="1"/>
  <c r="M245" i="1"/>
  <c r="P245" i="1" s="1"/>
  <c r="AQ22" i="1"/>
  <c r="AT22" i="1" s="1"/>
  <c r="AT245" i="1"/>
  <c r="AG23" i="1"/>
  <c r="AJ23" i="1" s="1"/>
  <c r="AJ270" i="1"/>
  <c r="C23" i="1"/>
  <c r="F270" i="1"/>
  <c r="M270" i="1"/>
  <c r="P270" i="1" s="1"/>
  <c r="AB270" i="1"/>
  <c r="AE270" i="1" s="1"/>
  <c r="AG24" i="1"/>
  <c r="AJ24" i="1" s="1"/>
  <c r="AJ291" i="1"/>
  <c r="C25" i="1"/>
  <c r="F325" i="1"/>
  <c r="AB325" i="1"/>
  <c r="AE325" i="1" s="1"/>
  <c r="M325" i="1"/>
  <c r="P325" i="1" s="1"/>
  <c r="AL25" i="1"/>
  <c r="AO25" i="1" s="1"/>
  <c r="AO325" i="1"/>
  <c r="H26" i="1"/>
  <c r="K26" i="1" s="1"/>
  <c r="K342" i="1"/>
  <c r="AQ26" i="1"/>
  <c r="AT26" i="1" s="1"/>
  <c r="AT342" i="1"/>
  <c r="W27" i="1"/>
  <c r="Z27" i="1" s="1"/>
  <c r="Z357" i="1"/>
  <c r="AV27" i="1"/>
  <c r="AY27" i="1" s="1"/>
  <c r="AY357" i="1"/>
  <c r="AG12" i="1"/>
  <c r="AJ98" i="1"/>
  <c r="C13" i="1"/>
  <c r="F107" i="1"/>
  <c r="W14" i="1"/>
  <c r="Z14" i="1" s="1"/>
  <c r="Z119" i="1"/>
  <c r="AV14" i="1"/>
  <c r="AY14" i="1" s="1"/>
  <c r="AY119" i="1"/>
  <c r="W22" i="1"/>
  <c r="Z22" i="1" s="1"/>
  <c r="Z245" i="1"/>
  <c r="AV22" i="1"/>
  <c r="AY22" i="1" s="1"/>
  <c r="AY245" i="1"/>
  <c r="AL23" i="1"/>
  <c r="AO23" i="1" s="1"/>
  <c r="AO270" i="1"/>
  <c r="F291" i="1"/>
  <c r="M291" i="1"/>
  <c r="P291" i="1" s="1"/>
  <c r="AB291" i="1"/>
  <c r="AE291" i="1" s="1"/>
  <c r="AL24" i="1"/>
  <c r="AO24" i="1" s="1"/>
  <c r="AO291" i="1"/>
  <c r="H25" i="1"/>
  <c r="K25" i="1" s="1"/>
  <c r="K325" i="1"/>
  <c r="AQ25" i="1"/>
  <c r="AT25" i="1" s="1"/>
  <c r="AT325" i="1"/>
  <c r="W26" i="1"/>
  <c r="Z26" i="1" s="1"/>
  <c r="Z342" i="1"/>
  <c r="AV26" i="1"/>
  <c r="AY26" i="1" s="1"/>
  <c r="AY342" i="1"/>
  <c r="AG27" i="1"/>
  <c r="AJ27" i="1" s="1"/>
  <c r="AJ357" i="1"/>
  <c r="C12" i="1"/>
  <c r="F98" i="1"/>
  <c r="AL12" i="1"/>
  <c r="AO98" i="1"/>
  <c r="H13" i="1"/>
  <c r="K107" i="1"/>
  <c r="AB107" i="1"/>
  <c r="AE107" i="1" s="1"/>
  <c r="M107" i="1"/>
  <c r="P107" i="1" s="1"/>
  <c r="AG14" i="1"/>
  <c r="AJ14" i="1" s="1"/>
  <c r="AJ119" i="1"/>
  <c r="AG22" i="1"/>
  <c r="AJ22" i="1" s="1"/>
  <c r="AJ245" i="1"/>
  <c r="H23" i="1"/>
  <c r="K23" i="1" s="1"/>
  <c r="K270" i="1"/>
  <c r="AQ23" i="1"/>
  <c r="AT23" i="1" s="1"/>
  <c r="AT270" i="1"/>
  <c r="H24" i="1"/>
  <c r="K24" i="1" s="1"/>
  <c r="K291" i="1"/>
  <c r="AQ24" i="1"/>
  <c r="AT24" i="1" s="1"/>
  <c r="AT291" i="1"/>
  <c r="W25" i="1"/>
  <c r="Z25" i="1" s="1"/>
  <c r="Z325" i="1"/>
  <c r="AV25" i="1"/>
  <c r="AY25" i="1" s="1"/>
  <c r="AY325" i="1"/>
  <c r="AG26" i="1"/>
  <c r="AJ26" i="1" s="1"/>
  <c r="AJ342" i="1"/>
  <c r="C27" i="1"/>
  <c r="F357" i="1"/>
  <c r="M357" i="1"/>
  <c r="P357" i="1" s="1"/>
  <c r="AB357" i="1"/>
  <c r="AE357" i="1" s="1"/>
  <c r="AL27" i="1"/>
  <c r="AO27" i="1" s="1"/>
  <c r="AO357" i="1"/>
  <c r="H12" i="1"/>
  <c r="K98" i="1"/>
  <c r="M98" i="1"/>
  <c r="P98" i="1" s="1"/>
  <c r="AB98" i="1"/>
  <c r="AE98" i="1" s="1"/>
  <c r="AQ12" i="1"/>
  <c r="AT98" i="1"/>
  <c r="C14" i="1"/>
  <c r="F119" i="1"/>
  <c r="AL14" i="1"/>
  <c r="AO14" i="1" s="1"/>
  <c r="AO119" i="1"/>
  <c r="F22" i="1"/>
  <c r="AL22" i="1"/>
  <c r="AO22" i="1" s="1"/>
  <c r="AO245" i="1"/>
  <c r="W23" i="1"/>
  <c r="Z23" i="1" s="1"/>
  <c r="Z270" i="1"/>
  <c r="AV23" i="1"/>
  <c r="AY23" i="1" s="1"/>
  <c r="AY270" i="1"/>
  <c r="W24" i="1"/>
  <c r="Z24" i="1" s="1"/>
  <c r="Z291" i="1"/>
  <c r="AV24" i="1"/>
  <c r="AY24" i="1" s="1"/>
  <c r="AY291" i="1"/>
  <c r="AG25" i="1"/>
  <c r="AJ25" i="1" s="1"/>
  <c r="AJ325" i="1"/>
  <c r="C26" i="1"/>
  <c r="F342" i="1"/>
  <c r="AB342" i="1"/>
  <c r="AE342" i="1" s="1"/>
  <c r="M342" i="1"/>
  <c r="P342" i="1" s="1"/>
  <c r="AL26" i="1"/>
  <c r="AO26" i="1" s="1"/>
  <c r="AO342" i="1"/>
  <c r="H27" i="1"/>
  <c r="K27" i="1" s="1"/>
  <c r="K357" i="1"/>
  <c r="AQ27" i="1"/>
  <c r="AT27" i="1" s="1"/>
  <c r="AT357" i="1"/>
  <c r="AG28" i="1"/>
  <c r="AJ28" i="1" s="1"/>
  <c r="AJ375" i="1"/>
  <c r="C28" i="1"/>
  <c r="F375" i="1"/>
  <c r="M375" i="1"/>
  <c r="P375" i="1" s="1"/>
  <c r="AB375" i="1"/>
  <c r="AE375" i="1" s="1"/>
  <c r="AL28" i="1"/>
  <c r="AO28" i="1" s="1"/>
  <c r="AO375" i="1"/>
  <c r="H28" i="1"/>
  <c r="K28" i="1" s="1"/>
  <c r="K375" i="1"/>
  <c r="AQ28" i="1"/>
  <c r="AT28" i="1" s="1"/>
  <c r="AT375" i="1"/>
  <c r="W28" i="1"/>
  <c r="Z28" i="1" s="1"/>
  <c r="Z375" i="1"/>
  <c r="AV28" i="1"/>
  <c r="AY28" i="1" s="1"/>
  <c r="AY375" i="1"/>
  <c r="H22" i="1"/>
  <c r="K22" i="1" s="1"/>
  <c r="C24" i="1"/>
  <c r="F14" i="1" l="1"/>
  <c r="F13" i="1"/>
  <c r="M22" i="1"/>
  <c r="P22" i="1" s="1"/>
  <c r="M23" i="1"/>
  <c r="P23" i="1" s="1"/>
  <c r="AJ12" i="1"/>
  <c r="AO12" i="1"/>
  <c r="Z12" i="1"/>
  <c r="AT12" i="1"/>
  <c r="F12" i="1"/>
  <c r="AY12" i="1"/>
  <c r="M24" i="1"/>
  <c r="P24" i="1" s="1"/>
  <c r="F24" i="1"/>
  <c r="AB24" i="1"/>
  <c r="AE24" i="1" s="1"/>
  <c r="M25" i="1"/>
  <c r="P25" i="1" s="1"/>
  <c r="F25" i="1"/>
  <c r="AB25" i="1"/>
  <c r="AE25" i="1" s="1"/>
  <c r="M26" i="1"/>
  <c r="P26" i="1" s="1"/>
  <c r="F26" i="1"/>
  <c r="AB26" i="1"/>
  <c r="AE26" i="1" s="1"/>
  <c r="M12" i="1"/>
  <c r="P12" i="1" s="1"/>
  <c r="K12" i="1"/>
  <c r="AB12" i="1"/>
  <c r="AE12" i="1" s="1"/>
  <c r="M13" i="1"/>
  <c r="P13" i="1" s="1"/>
  <c r="K13" i="1"/>
  <c r="AB13" i="1"/>
  <c r="AE13" i="1" s="1"/>
  <c r="AB22" i="1"/>
  <c r="AE22" i="1" s="1"/>
  <c r="F23" i="1"/>
  <c r="AB23" i="1"/>
  <c r="AE23" i="1" s="1"/>
  <c r="M27" i="1"/>
  <c r="P27" i="1" s="1"/>
  <c r="F27" i="1"/>
  <c r="AB27" i="1"/>
  <c r="AE27" i="1" s="1"/>
  <c r="M14" i="1"/>
  <c r="P14" i="1" s="1"/>
  <c r="K14" i="1"/>
  <c r="AB14" i="1"/>
  <c r="AE14" i="1" s="1"/>
  <c r="M28" i="1"/>
  <c r="P28" i="1" s="1"/>
  <c r="AB28" i="1"/>
  <c r="AE28" i="1" s="1"/>
  <c r="F28" i="1"/>
  <c r="C375" i="17"/>
  <c r="C28" i="17" s="1"/>
  <c r="D375" i="17"/>
  <c r="D28" i="17" s="1"/>
  <c r="E375" i="17"/>
  <c r="E28" i="17" s="1"/>
  <c r="F375" i="17"/>
  <c r="F28" i="17" s="1"/>
  <c r="G375" i="17"/>
  <c r="G28" i="17" s="1"/>
  <c r="H375" i="17"/>
  <c r="H28" i="17" s="1"/>
  <c r="I375" i="17"/>
  <c r="I28" i="17" s="1"/>
  <c r="D357" i="17"/>
  <c r="D27" i="17" s="1"/>
  <c r="E357" i="17"/>
  <c r="E27" i="17" s="1"/>
  <c r="F357" i="17"/>
  <c r="F27" i="17" s="1"/>
  <c r="G357" i="17"/>
  <c r="G27" i="17" s="1"/>
  <c r="H357" i="17"/>
  <c r="H27" i="17" s="1"/>
  <c r="I357" i="17"/>
  <c r="I27" i="17" s="1"/>
  <c r="C357" i="17"/>
  <c r="C27" i="17" s="1"/>
  <c r="C342" i="17"/>
  <c r="C26" i="17" s="1"/>
  <c r="D342" i="17"/>
  <c r="D26" i="17" s="1"/>
  <c r="E342" i="17"/>
  <c r="E26" i="17" s="1"/>
  <c r="F52" i="20" s="1"/>
  <c r="G52" i="20" s="1"/>
  <c r="F342" i="17"/>
  <c r="F26" i="17" s="1"/>
  <c r="G342" i="17"/>
  <c r="G26" i="17" s="1"/>
  <c r="H342" i="17"/>
  <c r="H26" i="17" s="1"/>
  <c r="I342" i="17"/>
  <c r="I26" i="17" s="1"/>
  <c r="D325" i="17"/>
  <c r="D25" i="17" s="1"/>
  <c r="E325" i="17"/>
  <c r="E25" i="17" s="1"/>
  <c r="F51" i="20" s="1"/>
  <c r="G51" i="20" s="1"/>
  <c r="F325" i="17"/>
  <c r="F25" i="17" s="1"/>
  <c r="G325" i="17"/>
  <c r="G25" i="17" s="1"/>
  <c r="H325" i="17"/>
  <c r="H25" i="17" s="1"/>
  <c r="I325" i="17"/>
  <c r="I25" i="17" s="1"/>
  <c r="C325" i="17"/>
  <c r="C25" i="17" s="1"/>
  <c r="D291" i="17"/>
  <c r="D24" i="17" s="1"/>
  <c r="E291" i="17"/>
  <c r="E24" i="17" s="1"/>
  <c r="F50" i="20" s="1"/>
  <c r="G50" i="20" s="1"/>
  <c r="F291" i="17"/>
  <c r="F24" i="17" s="1"/>
  <c r="G291" i="17"/>
  <c r="G24" i="17" s="1"/>
  <c r="H291" i="17"/>
  <c r="H24" i="17" s="1"/>
  <c r="I291" i="17"/>
  <c r="I24" i="17" s="1"/>
  <c r="C291" i="17"/>
  <c r="C24" i="17" s="1"/>
  <c r="D270" i="17"/>
  <c r="D23" i="17" s="1"/>
  <c r="E270" i="17"/>
  <c r="E23" i="17" s="1"/>
  <c r="F49" i="20" s="1"/>
  <c r="G49" i="20" s="1"/>
  <c r="F270" i="17"/>
  <c r="F23" i="17" s="1"/>
  <c r="G270" i="17"/>
  <c r="G23" i="17" s="1"/>
  <c r="H270" i="17"/>
  <c r="H23" i="17" s="1"/>
  <c r="I270" i="17"/>
  <c r="I23" i="17" s="1"/>
  <c r="C270" i="17"/>
  <c r="C23" i="17" s="1"/>
  <c r="C245" i="17"/>
  <c r="C22" i="17" s="1"/>
  <c r="F54" i="20" l="1"/>
  <c r="G54" i="20" s="1"/>
  <c r="F53" i="20"/>
  <c r="G53" i="20" s="1"/>
  <c r="C150" i="17"/>
  <c r="C15" i="17" l="1"/>
  <c r="C166" i="17"/>
  <c r="C13" i="17"/>
  <c r="C12" i="17"/>
  <c r="C16" i="17"/>
  <c r="D16" i="17"/>
  <c r="E16" i="17"/>
  <c r="F16" i="17"/>
  <c r="G16" i="17"/>
  <c r="H16" i="17"/>
  <c r="I16" i="17"/>
  <c r="F43" i="20" l="1"/>
  <c r="G43" i="20" s="1"/>
  <c r="F6" i="20" l="1"/>
  <c r="H6" i="20"/>
  <c r="G6" i="20"/>
  <c r="C37" i="17" l="1"/>
  <c r="BE287" i="7" l="1"/>
  <c r="BD287" i="7"/>
  <c r="BC287" i="7"/>
  <c r="BB287" i="7"/>
  <c r="BA287" i="7"/>
  <c r="AZ287" i="7"/>
  <c r="AY287" i="7"/>
  <c r="AX287" i="7"/>
  <c r="AW287" i="7"/>
  <c r="AV287" i="7"/>
  <c r="AU287" i="7"/>
  <c r="AT287" i="7"/>
  <c r="AS287" i="7"/>
  <c r="BF275" i="7"/>
  <c r="BE272" i="7"/>
  <c r="BD272" i="7"/>
  <c r="BC272" i="7"/>
  <c r="BB272" i="7"/>
  <c r="BA272" i="7"/>
  <c r="AZ272" i="7"/>
  <c r="AY272" i="7"/>
  <c r="AX272" i="7"/>
  <c r="AW272" i="7"/>
  <c r="AV272" i="7"/>
  <c r="AU272" i="7"/>
  <c r="AT272" i="7"/>
  <c r="AS272" i="7"/>
  <c r="BF258" i="7"/>
  <c r="BE255" i="7"/>
  <c r="BD255" i="7"/>
  <c r="BC255" i="7"/>
  <c r="BB255" i="7"/>
  <c r="BA255" i="7"/>
  <c r="AZ255" i="7"/>
  <c r="AY255" i="7"/>
  <c r="AX255" i="7"/>
  <c r="AW255" i="7"/>
  <c r="AV255" i="7"/>
  <c r="AU255" i="7"/>
  <c r="AT255" i="7"/>
  <c r="AS255" i="7"/>
  <c r="BE221" i="7"/>
  <c r="BD221" i="7"/>
  <c r="BC221" i="7"/>
  <c r="BB221" i="7"/>
  <c r="BA221" i="7"/>
  <c r="AZ221" i="7"/>
  <c r="AY221" i="7"/>
  <c r="AX221" i="7"/>
  <c r="AW221" i="7"/>
  <c r="AV221" i="7"/>
  <c r="AU221" i="7"/>
  <c r="AT221" i="7"/>
  <c r="AS221" i="7"/>
  <c r="BE200" i="7"/>
  <c r="BD200" i="7"/>
  <c r="BC200" i="7"/>
  <c r="BB200" i="7"/>
  <c r="BA200" i="7"/>
  <c r="AZ200" i="7"/>
  <c r="AY200" i="7"/>
  <c r="AX200" i="7"/>
  <c r="AW200" i="7"/>
  <c r="AV200" i="7"/>
  <c r="AU200" i="7"/>
  <c r="AT200" i="7"/>
  <c r="AS200" i="7"/>
  <c r="BE175" i="7"/>
  <c r="BD175" i="7"/>
  <c r="BC175" i="7"/>
  <c r="BB175" i="7"/>
  <c r="BA175" i="7"/>
  <c r="AZ175" i="7"/>
  <c r="AY175" i="7"/>
  <c r="AX175" i="7"/>
  <c r="AW175" i="7"/>
  <c r="AV175" i="7"/>
  <c r="AU175" i="7"/>
  <c r="AT175" i="7"/>
  <c r="AS175" i="7"/>
  <c r="BE159" i="7"/>
  <c r="BD159" i="7"/>
  <c r="BC159" i="7"/>
  <c r="BB159" i="7"/>
  <c r="BA159" i="7"/>
  <c r="AZ159" i="7"/>
  <c r="AY159" i="7"/>
  <c r="AX159" i="7"/>
  <c r="AW159" i="7"/>
  <c r="AV159" i="7"/>
  <c r="AU159" i="7"/>
  <c r="AT159" i="7"/>
  <c r="AS159" i="7"/>
  <c r="BE80" i="7"/>
  <c r="BD80" i="7"/>
  <c r="BC80" i="7"/>
  <c r="BB80" i="7"/>
  <c r="BA80" i="7"/>
  <c r="AZ80" i="7"/>
  <c r="AY80" i="7"/>
  <c r="AX80" i="7"/>
  <c r="AW80" i="7"/>
  <c r="AV80" i="7"/>
  <c r="AU80" i="7"/>
  <c r="AT80" i="7"/>
  <c r="AS80" i="7"/>
  <c r="BF52" i="7"/>
  <c r="BE49" i="7"/>
  <c r="BD49" i="7"/>
  <c r="BC49" i="7"/>
  <c r="BB49" i="7"/>
  <c r="BA49" i="7"/>
  <c r="AZ49" i="7"/>
  <c r="AY49" i="7"/>
  <c r="AX49" i="7"/>
  <c r="AW49" i="7"/>
  <c r="AV49" i="7"/>
  <c r="AU49" i="7"/>
  <c r="AT49" i="7"/>
  <c r="AS49" i="7"/>
  <c r="BF40" i="7"/>
  <c r="BE37" i="7"/>
  <c r="BD37" i="7"/>
  <c r="BC37" i="7"/>
  <c r="BB37" i="7"/>
  <c r="BA37" i="7"/>
  <c r="AZ37" i="7"/>
  <c r="AY37" i="7"/>
  <c r="AX37" i="7"/>
  <c r="AW37" i="7"/>
  <c r="AV37" i="7"/>
  <c r="AU37" i="7"/>
  <c r="AT37" i="7"/>
  <c r="AS37" i="7"/>
  <c r="BF31" i="7"/>
  <c r="BF15" i="7"/>
  <c r="AQ287" i="7"/>
  <c r="AP287" i="7"/>
  <c r="AO287" i="7"/>
  <c r="AN287" i="7"/>
  <c r="AM287" i="7"/>
  <c r="AL287" i="7"/>
  <c r="AK287" i="7"/>
  <c r="AJ287" i="7"/>
  <c r="AI287" i="7"/>
  <c r="AH287" i="7"/>
  <c r="AG287" i="7"/>
  <c r="AF287" i="7"/>
  <c r="AE287" i="7"/>
  <c r="AR275" i="7"/>
  <c r="AQ272" i="7"/>
  <c r="AP272" i="7"/>
  <c r="AO272" i="7"/>
  <c r="AN272" i="7"/>
  <c r="AM272" i="7"/>
  <c r="AL272" i="7"/>
  <c r="AK272" i="7"/>
  <c r="AJ272" i="7"/>
  <c r="AI272" i="7"/>
  <c r="AH272" i="7"/>
  <c r="AG272" i="7"/>
  <c r="AF272" i="7"/>
  <c r="AE272" i="7"/>
  <c r="AR258" i="7"/>
  <c r="AQ255" i="7"/>
  <c r="AP255" i="7"/>
  <c r="AO255" i="7"/>
  <c r="AN255" i="7"/>
  <c r="AM255" i="7"/>
  <c r="AL255" i="7"/>
  <c r="AK255" i="7"/>
  <c r="AJ255" i="7"/>
  <c r="AI255" i="7"/>
  <c r="AH255" i="7"/>
  <c r="AG255" i="7"/>
  <c r="AF255" i="7"/>
  <c r="AE255" i="7"/>
  <c r="AQ221" i="7"/>
  <c r="AP221" i="7"/>
  <c r="AO221" i="7"/>
  <c r="AN221" i="7"/>
  <c r="AM221" i="7"/>
  <c r="AL221" i="7"/>
  <c r="AK221" i="7"/>
  <c r="AJ221" i="7"/>
  <c r="AI221" i="7"/>
  <c r="AH221" i="7"/>
  <c r="AG221" i="7"/>
  <c r="AF221" i="7"/>
  <c r="AE221" i="7"/>
  <c r="AQ200" i="7"/>
  <c r="AP200" i="7"/>
  <c r="AO200" i="7"/>
  <c r="AN200" i="7"/>
  <c r="AM200" i="7"/>
  <c r="AL200" i="7"/>
  <c r="AK200" i="7"/>
  <c r="AJ200" i="7"/>
  <c r="AI200" i="7"/>
  <c r="AH200" i="7"/>
  <c r="AG200" i="7"/>
  <c r="AF200" i="7"/>
  <c r="AE200" i="7"/>
  <c r="AQ175" i="7"/>
  <c r="AP175" i="7"/>
  <c r="AO175" i="7"/>
  <c r="AN175" i="7"/>
  <c r="AM175" i="7"/>
  <c r="AL175" i="7"/>
  <c r="AK175" i="7"/>
  <c r="AJ175" i="7"/>
  <c r="AI175" i="7"/>
  <c r="AH175" i="7"/>
  <c r="AG175" i="7"/>
  <c r="AF175" i="7"/>
  <c r="AE175" i="7"/>
  <c r="AQ159" i="7"/>
  <c r="AP159" i="7"/>
  <c r="AO159" i="7"/>
  <c r="AN159" i="7"/>
  <c r="AM159" i="7"/>
  <c r="AL159" i="7"/>
  <c r="AK159" i="7"/>
  <c r="AJ159" i="7"/>
  <c r="AI159" i="7"/>
  <c r="AH159" i="7"/>
  <c r="AG159" i="7"/>
  <c r="AF159" i="7"/>
  <c r="AE159" i="7"/>
  <c r="AQ80" i="7"/>
  <c r="AP80" i="7"/>
  <c r="AO80" i="7"/>
  <c r="AN80" i="7"/>
  <c r="AM80" i="7"/>
  <c r="AL80" i="7"/>
  <c r="AK80" i="7"/>
  <c r="AJ80" i="7"/>
  <c r="AI80" i="7"/>
  <c r="AH80" i="7"/>
  <c r="AG80" i="7"/>
  <c r="AF80" i="7"/>
  <c r="AE80" i="7"/>
  <c r="AR52" i="7"/>
  <c r="AQ49" i="7"/>
  <c r="AP49" i="7"/>
  <c r="AO49" i="7"/>
  <c r="AN49" i="7"/>
  <c r="AM49" i="7"/>
  <c r="AL49" i="7"/>
  <c r="AK49" i="7"/>
  <c r="AJ49" i="7"/>
  <c r="AI49" i="7"/>
  <c r="AH49" i="7"/>
  <c r="AG49" i="7"/>
  <c r="AF49" i="7"/>
  <c r="AE49" i="7"/>
  <c r="AR40" i="7"/>
  <c r="AQ37" i="7"/>
  <c r="AP37" i="7"/>
  <c r="AO37" i="7"/>
  <c r="AN37" i="7"/>
  <c r="AM37" i="7"/>
  <c r="AL37" i="7"/>
  <c r="AK37" i="7"/>
  <c r="AJ37" i="7"/>
  <c r="AI37" i="7"/>
  <c r="AH37" i="7"/>
  <c r="AG37" i="7"/>
  <c r="AF37" i="7"/>
  <c r="AE37" i="7"/>
  <c r="AR31" i="7"/>
  <c r="AR15" i="7"/>
  <c r="AC287" i="7"/>
  <c r="AB287" i="7"/>
  <c r="AA287" i="7"/>
  <c r="Z287" i="7"/>
  <c r="Y287" i="7"/>
  <c r="X287" i="7"/>
  <c r="W287" i="7"/>
  <c r="V287" i="7"/>
  <c r="U287" i="7"/>
  <c r="T287" i="7"/>
  <c r="S287" i="7"/>
  <c r="R287" i="7"/>
  <c r="Q287" i="7"/>
  <c r="AD275" i="7"/>
  <c r="AC272" i="7"/>
  <c r="AC366" i="7" s="1"/>
  <c r="AB272" i="7"/>
  <c r="AB366" i="7" s="1"/>
  <c r="AA272" i="7"/>
  <c r="AA366" i="7" s="1"/>
  <c r="Z272" i="7"/>
  <c r="Z366" i="7" s="1"/>
  <c r="Y272" i="7"/>
  <c r="Y366" i="7" s="1"/>
  <c r="X272" i="7"/>
  <c r="X366" i="7" s="1"/>
  <c r="W272" i="7"/>
  <c r="W366" i="7" s="1"/>
  <c r="V272" i="7"/>
  <c r="V366" i="7" s="1"/>
  <c r="U272" i="7"/>
  <c r="U366" i="7" s="1"/>
  <c r="T272" i="7"/>
  <c r="T366" i="7" s="1"/>
  <c r="S272" i="7"/>
  <c r="S366" i="7" s="1"/>
  <c r="R272" i="7"/>
  <c r="R366" i="7" s="1"/>
  <c r="Q272" i="7"/>
  <c r="Q366" i="7" s="1"/>
  <c r="AD258" i="7"/>
  <c r="AC255" i="7"/>
  <c r="AB255" i="7"/>
  <c r="AA255" i="7"/>
  <c r="Z255" i="7"/>
  <c r="Y255" i="7"/>
  <c r="X255" i="7"/>
  <c r="W255" i="7"/>
  <c r="V255" i="7"/>
  <c r="U255" i="7"/>
  <c r="T255" i="7"/>
  <c r="S255" i="7"/>
  <c r="R255" i="7"/>
  <c r="Q255" i="7"/>
  <c r="AC221" i="7"/>
  <c r="AB221" i="7"/>
  <c r="AA221" i="7"/>
  <c r="Z221" i="7"/>
  <c r="Y221" i="7"/>
  <c r="X221" i="7"/>
  <c r="W221" i="7"/>
  <c r="V221" i="7"/>
  <c r="U221" i="7"/>
  <c r="T221" i="7"/>
  <c r="S221" i="7"/>
  <c r="R221" i="7"/>
  <c r="Q221" i="7"/>
  <c r="AC200" i="7"/>
  <c r="AC365" i="7" s="1"/>
  <c r="AB200" i="7"/>
  <c r="AB365" i="7" s="1"/>
  <c r="AA200" i="7"/>
  <c r="AA365" i="7" s="1"/>
  <c r="Z200" i="7"/>
  <c r="Z365" i="7" s="1"/>
  <c r="Y200" i="7"/>
  <c r="Y365" i="7" s="1"/>
  <c r="X200" i="7"/>
  <c r="X365" i="7" s="1"/>
  <c r="W200" i="7"/>
  <c r="W365" i="7" s="1"/>
  <c r="V200" i="7"/>
  <c r="V365" i="7" s="1"/>
  <c r="U200" i="7"/>
  <c r="U365" i="7" s="1"/>
  <c r="T200" i="7"/>
  <c r="T365" i="7" s="1"/>
  <c r="S200" i="7"/>
  <c r="S365" i="7" s="1"/>
  <c r="R200" i="7"/>
  <c r="R365" i="7" s="1"/>
  <c r="Q200" i="7"/>
  <c r="Q365" i="7" s="1"/>
  <c r="AC175" i="7"/>
  <c r="AC364" i="7" s="1"/>
  <c r="AB175" i="7"/>
  <c r="AB364" i="7" s="1"/>
  <c r="AA175" i="7"/>
  <c r="AA364" i="7" s="1"/>
  <c r="Z175" i="7"/>
  <c r="Z364" i="7" s="1"/>
  <c r="Y175" i="7"/>
  <c r="Y364" i="7" s="1"/>
  <c r="X175" i="7"/>
  <c r="X364" i="7" s="1"/>
  <c r="W175" i="7"/>
  <c r="W364" i="7" s="1"/>
  <c r="V175" i="7"/>
  <c r="V364" i="7" s="1"/>
  <c r="U175" i="7"/>
  <c r="U364" i="7" s="1"/>
  <c r="T175" i="7"/>
  <c r="T364" i="7" s="1"/>
  <c r="S175" i="7"/>
  <c r="S364" i="7" s="1"/>
  <c r="R175" i="7"/>
  <c r="R364" i="7" s="1"/>
  <c r="Q175" i="7"/>
  <c r="Q364" i="7" s="1"/>
  <c r="AC159" i="7"/>
  <c r="AC363" i="7" s="1"/>
  <c r="AC370" i="7" s="1"/>
  <c r="AB159" i="7"/>
  <c r="AB363" i="7" s="1"/>
  <c r="AB370" i="7" s="1"/>
  <c r="AA159" i="7"/>
  <c r="AA363" i="7" s="1"/>
  <c r="AA370" i="7" s="1"/>
  <c r="Z159" i="7"/>
  <c r="Z363" i="7" s="1"/>
  <c r="Z370" i="7" s="1"/>
  <c r="Y159" i="7"/>
  <c r="Y363" i="7" s="1"/>
  <c r="Y370" i="7" s="1"/>
  <c r="X159" i="7"/>
  <c r="X363" i="7" s="1"/>
  <c r="X370" i="7" s="1"/>
  <c r="W159" i="7"/>
  <c r="W363" i="7" s="1"/>
  <c r="W370" i="7" s="1"/>
  <c r="V159" i="7"/>
  <c r="V363" i="7" s="1"/>
  <c r="V370" i="7" s="1"/>
  <c r="U159" i="7"/>
  <c r="U363" i="7" s="1"/>
  <c r="U370" i="7" s="1"/>
  <c r="T159" i="7"/>
  <c r="T363" i="7" s="1"/>
  <c r="T370" i="7" s="1"/>
  <c r="S159" i="7"/>
  <c r="S363" i="7" s="1"/>
  <c r="S370" i="7" s="1"/>
  <c r="R159" i="7"/>
  <c r="R363" i="7" s="1"/>
  <c r="R370" i="7" s="1"/>
  <c r="Q159" i="7"/>
  <c r="Q363" i="7" s="1"/>
  <c r="Q370" i="7" s="1"/>
  <c r="AC80" i="7"/>
  <c r="AB80" i="7"/>
  <c r="AA80" i="7"/>
  <c r="Z80" i="7"/>
  <c r="Y80" i="7"/>
  <c r="X80" i="7"/>
  <c r="W80" i="7"/>
  <c r="V80" i="7"/>
  <c r="U80" i="7"/>
  <c r="T80" i="7"/>
  <c r="S80" i="7"/>
  <c r="R80" i="7"/>
  <c r="Q80" i="7"/>
  <c r="AD52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AD40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AD31" i="7"/>
  <c r="AD15" i="7"/>
  <c r="AE316" i="7" l="1"/>
  <c r="AI316" i="7"/>
  <c r="AM316" i="7"/>
  <c r="AV316" i="7"/>
  <c r="AZ316" i="7"/>
  <c r="BD316" i="7"/>
  <c r="R316" i="7"/>
  <c r="R371" i="7" s="1"/>
  <c r="V316" i="7"/>
  <c r="V371" i="7" s="1"/>
  <c r="AQ316" i="7"/>
  <c r="Z316" i="7"/>
  <c r="Z371" i="7" s="1"/>
  <c r="Q316" i="7"/>
  <c r="Q371" i="7" s="1"/>
  <c r="U316" i="7"/>
  <c r="U371" i="7" s="1"/>
  <c r="Y316" i="7"/>
  <c r="Y371" i="7" s="1"/>
  <c r="AC316" i="7"/>
  <c r="AC371" i="7" s="1"/>
  <c r="S96" i="7"/>
  <c r="S361" i="7" s="1"/>
  <c r="AS96" i="7"/>
  <c r="AW96" i="7"/>
  <c r="BA96" i="7"/>
  <c r="BE96" i="7"/>
  <c r="Z96" i="7"/>
  <c r="Z361" i="7" s="1"/>
  <c r="AA96" i="7"/>
  <c r="AA361" i="7" s="1"/>
  <c r="AJ96" i="7"/>
  <c r="T96" i="7"/>
  <c r="T361" i="7" s="1"/>
  <c r="X96" i="7"/>
  <c r="X361" i="7" s="1"/>
  <c r="AB96" i="7"/>
  <c r="AB361" i="7" s="1"/>
  <c r="S316" i="7"/>
  <c r="S371" i="7" s="1"/>
  <c r="W316" i="7"/>
  <c r="W371" i="7" s="1"/>
  <c r="AA316" i="7"/>
  <c r="AA371" i="7" s="1"/>
  <c r="AG96" i="7"/>
  <c r="AK96" i="7"/>
  <c r="AO96" i="7"/>
  <c r="AF316" i="7"/>
  <c r="AJ316" i="7"/>
  <c r="AN316" i="7"/>
  <c r="AT96" i="7"/>
  <c r="AX96" i="7"/>
  <c r="BB96" i="7"/>
  <c r="AS316" i="7"/>
  <c r="AW316" i="7"/>
  <c r="BA316" i="7"/>
  <c r="BE316" i="7"/>
  <c r="R96" i="7"/>
  <c r="R361" i="7" s="1"/>
  <c r="W96" i="7"/>
  <c r="W361" i="7" s="1"/>
  <c r="AF96" i="7"/>
  <c r="AN96" i="7"/>
  <c r="Q96" i="7"/>
  <c r="Q361" i="7" s="1"/>
  <c r="U96" i="7"/>
  <c r="U361" i="7" s="1"/>
  <c r="Y96" i="7"/>
  <c r="Y361" i="7" s="1"/>
  <c r="AC96" i="7"/>
  <c r="AC361" i="7" s="1"/>
  <c r="T316" i="7"/>
  <c r="T371" i="7" s="1"/>
  <c r="X316" i="7"/>
  <c r="X371" i="7" s="1"/>
  <c r="AB316" i="7"/>
  <c r="AB371" i="7" s="1"/>
  <c r="AH96" i="7"/>
  <c r="AL96" i="7"/>
  <c r="AP96" i="7"/>
  <c r="AG316" i="7"/>
  <c r="AK316" i="7"/>
  <c r="AO316" i="7"/>
  <c r="AU96" i="7"/>
  <c r="AY96" i="7"/>
  <c r="BC96" i="7"/>
  <c r="AT316" i="7"/>
  <c r="AX316" i="7"/>
  <c r="BB316" i="7"/>
  <c r="V96" i="7"/>
  <c r="V361" i="7" s="1"/>
  <c r="AE96" i="7"/>
  <c r="AI96" i="7"/>
  <c r="AM96" i="7"/>
  <c r="AQ96" i="7"/>
  <c r="AH316" i="7"/>
  <c r="AL316" i="7"/>
  <c r="AP316" i="7"/>
  <c r="AV96" i="7"/>
  <c r="AZ96" i="7"/>
  <c r="BD96" i="7"/>
  <c r="AU316" i="7"/>
  <c r="AY316" i="7"/>
  <c r="BC316" i="7"/>
  <c r="AD37" i="7"/>
  <c r="AD272" i="7"/>
  <c r="AD366" i="7" s="1"/>
  <c r="BF37" i="7"/>
  <c r="BF49" i="7"/>
  <c r="AD28" i="7"/>
  <c r="AD255" i="7"/>
  <c r="AR159" i="7"/>
  <c r="AR175" i="7"/>
  <c r="AR272" i="7"/>
  <c r="AR287" i="7"/>
  <c r="BF28" i="7"/>
  <c r="BF221" i="7"/>
  <c r="AD80" i="7"/>
  <c r="AD221" i="7"/>
  <c r="AR37" i="7"/>
  <c r="AR49" i="7"/>
  <c r="AR80" i="7"/>
  <c r="AR255" i="7"/>
  <c r="AD49" i="7"/>
  <c r="BF80" i="7"/>
  <c r="BF255" i="7"/>
  <c r="AD175" i="7"/>
  <c r="AD364" i="7" s="1"/>
  <c r="AD287" i="7"/>
  <c r="AR28" i="7"/>
  <c r="AR221" i="7"/>
  <c r="BF159" i="7"/>
  <c r="BF175" i="7"/>
  <c r="BF272" i="7"/>
  <c r="BF287" i="7"/>
  <c r="BF200" i="7"/>
  <c r="AR200" i="7"/>
  <c r="AD159" i="7"/>
  <c r="AD363" i="7" s="1"/>
  <c r="AD370" i="7" s="1"/>
  <c r="AD200" i="7"/>
  <c r="AD365" i="7" s="1"/>
  <c r="AC318" i="7" l="1"/>
  <c r="AE318" i="7"/>
  <c r="Q318" i="7"/>
  <c r="AR96" i="7"/>
  <c r="AD96" i="7"/>
  <c r="AD361" i="7" s="1"/>
  <c r="BF96" i="7"/>
  <c r="AQ318" i="7"/>
  <c r="AI318" i="7"/>
  <c r="AW318" i="7"/>
  <c r="AA318" i="7"/>
  <c r="AV318" i="7"/>
  <c r="AH318" i="7"/>
  <c r="AK318" i="7"/>
  <c r="S318" i="7"/>
  <c r="AZ318" i="7"/>
  <c r="T318" i="7"/>
  <c r="AO318" i="7"/>
  <c r="BC318" i="7"/>
  <c r="AX318" i="7"/>
  <c r="AL318" i="7"/>
  <c r="AU318" i="7"/>
  <c r="AG318" i="7"/>
  <c r="W318" i="7"/>
  <c r="AN318" i="7"/>
  <c r="AY318" i="7"/>
  <c r="AM318" i="7"/>
  <c r="AB318" i="7"/>
  <c r="AD316" i="7"/>
  <c r="AD371" i="7" s="1"/>
  <c r="U318" i="7"/>
  <c r="BE318" i="7"/>
  <c r="BB318" i="7"/>
  <c r="AP318" i="7"/>
  <c r="AT318" i="7"/>
  <c r="R318" i="7"/>
  <c r="BD318" i="7"/>
  <c r="AJ318" i="7"/>
  <c r="BA318" i="7"/>
  <c r="X318" i="7"/>
  <c r="AF318" i="7"/>
  <c r="Z318" i="7"/>
  <c r="AR316" i="7"/>
  <c r="AS318" i="7"/>
  <c r="V318" i="7"/>
  <c r="Y318" i="7"/>
  <c r="BF316" i="7"/>
  <c r="BF318" i="7" l="1"/>
  <c r="AD318" i="7"/>
  <c r="AB336" i="7" s="1"/>
  <c r="AR318" i="7"/>
  <c r="I245" i="17" l="1"/>
  <c r="I22" i="17" s="1"/>
  <c r="H245" i="17"/>
  <c r="H22" i="17" s="1"/>
  <c r="G245" i="17"/>
  <c r="G22" i="17" s="1"/>
  <c r="F245" i="17"/>
  <c r="F22" i="17" s="1"/>
  <c r="E245" i="17"/>
  <c r="E22" i="17" s="1"/>
  <c r="F48" i="20" s="1"/>
  <c r="G48" i="20" s="1"/>
  <c r="D245" i="17"/>
  <c r="D22" i="17" s="1"/>
  <c r="I229" i="17"/>
  <c r="H229" i="17"/>
  <c r="G229" i="17"/>
  <c r="F229" i="17"/>
  <c r="E229" i="17"/>
  <c r="D229" i="17"/>
  <c r="I14" i="17"/>
  <c r="H14" i="17"/>
  <c r="G14" i="17"/>
  <c r="F14" i="17"/>
  <c r="E14" i="17"/>
  <c r="F41" i="20" s="1"/>
  <c r="G41" i="20" s="1"/>
  <c r="D14" i="17"/>
  <c r="I98" i="17"/>
  <c r="H98" i="17"/>
  <c r="G98" i="17"/>
  <c r="F98" i="17"/>
  <c r="E98" i="17"/>
  <c r="D98" i="17"/>
  <c r="I107" i="17"/>
  <c r="I13" i="17" s="1"/>
  <c r="H107" i="17"/>
  <c r="H13" i="17" s="1"/>
  <c r="G107" i="17"/>
  <c r="G13" i="17" s="1"/>
  <c r="F107" i="17"/>
  <c r="F13" i="17" s="1"/>
  <c r="E107" i="17"/>
  <c r="E13" i="17" s="1"/>
  <c r="F40" i="20" s="1"/>
  <c r="G40" i="20" s="1"/>
  <c r="D107" i="17"/>
  <c r="D13" i="17" s="1"/>
  <c r="I150" i="17"/>
  <c r="I15" i="17" s="1"/>
  <c r="H150" i="17"/>
  <c r="H15" i="17" s="1"/>
  <c r="G150" i="17"/>
  <c r="G15" i="17" s="1"/>
  <c r="F150" i="17"/>
  <c r="F15" i="17" s="1"/>
  <c r="E150" i="17"/>
  <c r="E15" i="17" s="1"/>
  <c r="F42" i="20" s="1"/>
  <c r="G42" i="20" s="1"/>
  <c r="D150" i="17"/>
  <c r="D15" i="17" s="1"/>
  <c r="I67" i="17"/>
  <c r="H67" i="17"/>
  <c r="G67" i="17"/>
  <c r="F67" i="17"/>
  <c r="E67" i="17"/>
  <c r="D67" i="17"/>
  <c r="I66" i="17"/>
  <c r="H66" i="17"/>
  <c r="G66" i="17"/>
  <c r="F66" i="17"/>
  <c r="E66" i="17"/>
  <c r="D66" i="17"/>
  <c r="I65" i="17"/>
  <c r="H65" i="17"/>
  <c r="G65" i="17"/>
  <c r="F65" i="17"/>
  <c r="E65" i="17"/>
  <c r="D65" i="17"/>
  <c r="I64" i="17"/>
  <c r="H64" i="17"/>
  <c r="G64" i="17"/>
  <c r="F64" i="17"/>
  <c r="E64" i="17"/>
  <c r="D64" i="17"/>
  <c r="D37" i="17"/>
  <c r="C229" i="17"/>
  <c r="C386" i="17" s="1"/>
  <c r="E386" i="17" l="1"/>
  <c r="I386" i="17"/>
  <c r="D386" i="17"/>
  <c r="H386" i="17"/>
  <c r="F386" i="17"/>
  <c r="G386" i="17"/>
  <c r="F12" i="17"/>
  <c r="F18" i="17" s="1"/>
  <c r="F166" i="17"/>
  <c r="G12" i="17"/>
  <c r="G18" i="17" s="1"/>
  <c r="G166" i="17"/>
  <c r="D12" i="17"/>
  <c r="D166" i="17"/>
  <c r="H12" i="17"/>
  <c r="H18" i="17" s="1"/>
  <c r="H166" i="17"/>
  <c r="E12" i="17"/>
  <c r="E166" i="17"/>
  <c r="I12" i="17"/>
  <c r="I18" i="17" s="1"/>
  <c r="I166" i="17"/>
  <c r="F21" i="17"/>
  <c r="F30" i="17" s="1"/>
  <c r="G21" i="17"/>
  <c r="G30" i="17" s="1"/>
  <c r="D21" i="17"/>
  <c r="I21" i="17"/>
  <c r="I30" i="17" s="1"/>
  <c r="H21" i="17"/>
  <c r="H30" i="17" s="1"/>
  <c r="E21" i="17"/>
  <c r="E30" i="17" s="1"/>
  <c r="C21" i="17"/>
  <c r="C14" i="17"/>
  <c r="D68" i="17"/>
  <c r="H68" i="17"/>
  <c r="G68" i="17"/>
  <c r="E68" i="17"/>
  <c r="I68" i="17"/>
  <c r="F68" i="17"/>
  <c r="F12" i="20" l="1"/>
  <c r="G23" i="20"/>
  <c r="G12" i="20"/>
  <c r="F23" i="20"/>
  <c r="H12" i="20"/>
  <c r="H23" i="20"/>
  <c r="G21" i="20"/>
  <c r="F21" i="20"/>
  <c r="H22" i="20"/>
  <c r="F22" i="20"/>
  <c r="H21" i="20"/>
  <c r="G22" i="20"/>
  <c r="G11" i="20"/>
  <c r="H11" i="20"/>
  <c r="F11" i="20"/>
  <c r="H42" i="17"/>
  <c r="H43" i="17"/>
  <c r="F43" i="17"/>
  <c r="F42" i="17"/>
  <c r="C18" i="17"/>
  <c r="I43" i="17"/>
  <c r="D18" i="17"/>
  <c r="D42" i="17" s="1"/>
  <c r="C30" i="17"/>
  <c r="I42" i="17"/>
  <c r="G42" i="17"/>
  <c r="E43" i="17"/>
  <c r="G43" i="17"/>
  <c r="D30" i="17"/>
  <c r="D43" i="17" s="1"/>
  <c r="F39" i="20"/>
  <c r="E18" i="17"/>
  <c r="F47" i="20"/>
  <c r="L86" i="20"/>
  <c r="L84" i="20"/>
  <c r="L80" i="20"/>
  <c r="L85" i="20"/>
  <c r="L45" i="20"/>
  <c r="Q40" i="20" s="1"/>
  <c r="E5" i="20"/>
  <c r="L83" i="20"/>
  <c r="L46" i="20"/>
  <c r="L42" i="20"/>
  <c r="M40" i="20" s="1"/>
  <c r="L82" i="20"/>
  <c r="L81" i="20"/>
  <c r="G18" i="20"/>
  <c r="G20" i="20"/>
  <c r="H15" i="20"/>
  <c r="H17" i="20"/>
  <c r="F20" i="20"/>
  <c r="F9" i="20"/>
  <c r="G15" i="20"/>
  <c r="G9" i="20"/>
  <c r="G10" i="20"/>
  <c r="H19" i="20"/>
  <c r="H18" i="20"/>
  <c r="H20" i="20"/>
  <c r="F18" i="20"/>
  <c r="F16" i="20"/>
  <c r="F17" i="20"/>
  <c r="G8" i="20"/>
  <c r="G7" i="20"/>
  <c r="G19" i="20"/>
  <c r="H16" i="20"/>
  <c r="H8" i="20"/>
  <c r="F15" i="20"/>
  <c r="F7" i="20"/>
  <c r="F8" i="20"/>
  <c r="G16" i="20"/>
  <c r="G17" i="20"/>
  <c r="H10" i="20"/>
  <c r="H7" i="20"/>
  <c r="H9" i="20"/>
  <c r="F19" i="20"/>
  <c r="F10" i="20"/>
  <c r="E42" i="17" l="1"/>
  <c r="M18" i="17"/>
  <c r="M32" i="17" s="1"/>
  <c r="E21" i="20"/>
  <c r="E23" i="20"/>
  <c r="E22" i="20"/>
  <c r="E12" i="20"/>
  <c r="E11" i="20"/>
  <c r="C32" i="17"/>
  <c r="C38" i="17" s="1"/>
  <c r="C40" i="17" s="1"/>
  <c r="C45" i="17" s="1"/>
  <c r="E32" i="17"/>
  <c r="K87" i="20" s="1"/>
  <c r="F45" i="20"/>
  <c r="G39" i="20"/>
  <c r="G45" i="20" s="1"/>
  <c r="F24" i="20"/>
  <c r="G47" i="20"/>
  <c r="G56" i="20" s="1"/>
  <c r="F56" i="20"/>
  <c r="G13" i="20"/>
  <c r="H13" i="20"/>
  <c r="H24" i="20"/>
  <c r="E28" i="20"/>
  <c r="E15" i="20"/>
  <c r="E7" i="20"/>
  <c r="E16" i="20"/>
  <c r="E9" i="20"/>
  <c r="E20" i="20"/>
  <c r="E19" i="20"/>
  <c r="E17" i="20"/>
  <c r="E8" i="20"/>
  <c r="E10" i="20"/>
  <c r="E18" i="20"/>
  <c r="E6" i="20"/>
  <c r="F13" i="20"/>
  <c r="G24" i="20"/>
  <c r="D32" i="17"/>
  <c r="H32" i="17"/>
  <c r="G32" i="17"/>
  <c r="F32" i="17"/>
  <c r="I32" i="17"/>
  <c r="AV229" i="1"/>
  <c r="AV16" i="1"/>
  <c r="AY16" i="1" s="1"/>
  <c r="AV107" i="1"/>
  <c r="AV150" i="1"/>
  <c r="AV67" i="1"/>
  <c r="AY67" i="1" s="1"/>
  <c r="AV66" i="1"/>
  <c r="AY66" i="1" s="1"/>
  <c r="AV65" i="1"/>
  <c r="AY65" i="1" s="1"/>
  <c r="AV64" i="1"/>
  <c r="AY64" i="1" s="1"/>
  <c r="AQ229" i="1"/>
  <c r="AQ16" i="1"/>
  <c r="AT16" i="1" s="1"/>
  <c r="AQ107" i="1"/>
  <c r="AQ150" i="1"/>
  <c r="AQ67" i="1"/>
  <c r="AT67" i="1" s="1"/>
  <c r="AQ66" i="1"/>
  <c r="AT66" i="1" s="1"/>
  <c r="AQ65" i="1"/>
  <c r="AT65" i="1" s="1"/>
  <c r="AQ64" i="1"/>
  <c r="AT64" i="1" s="1"/>
  <c r="AL229" i="1"/>
  <c r="AL16" i="1"/>
  <c r="AO16" i="1" s="1"/>
  <c r="AL107" i="1"/>
  <c r="AL150" i="1"/>
  <c r="AL67" i="1"/>
  <c r="AO67" i="1" s="1"/>
  <c r="AL66" i="1"/>
  <c r="AO66" i="1" s="1"/>
  <c r="AL65" i="1"/>
  <c r="AO65" i="1" s="1"/>
  <c r="AL64" i="1"/>
  <c r="AO64" i="1" s="1"/>
  <c r="AG229" i="1"/>
  <c r="AG16" i="1"/>
  <c r="AJ16" i="1" s="1"/>
  <c r="AG107" i="1"/>
  <c r="AG150" i="1"/>
  <c r="AG67" i="1"/>
  <c r="AJ67" i="1" s="1"/>
  <c r="AG66" i="1"/>
  <c r="AJ66" i="1" s="1"/>
  <c r="AG65" i="1"/>
  <c r="AJ65" i="1" s="1"/>
  <c r="AG64" i="1"/>
  <c r="AJ64" i="1" s="1"/>
  <c r="F58" i="20" l="1"/>
  <c r="F61" i="20" s="1"/>
  <c r="F26" i="20"/>
  <c r="F29" i="20" s="1"/>
  <c r="G44" i="17"/>
  <c r="I44" i="17"/>
  <c r="H44" i="17"/>
  <c r="F44" i="17"/>
  <c r="D44" i="17"/>
  <c r="E44" i="17"/>
  <c r="AG166" i="1"/>
  <c r="AL166" i="1"/>
  <c r="AO166" i="1" s="1"/>
  <c r="AQ166" i="1"/>
  <c r="AT166" i="1" s="1"/>
  <c r="AJ229" i="1"/>
  <c r="AG386" i="1"/>
  <c r="AJ386" i="1" s="1"/>
  <c r="AO229" i="1"/>
  <c r="AL386" i="1"/>
  <c r="AO386" i="1" s="1"/>
  <c r="AT229" i="1"/>
  <c r="AQ386" i="1"/>
  <c r="AT386" i="1" s="1"/>
  <c r="AY229" i="1"/>
  <c r="AV386" i="1"/>
  <c r="AY386" i="1" s="1"/>
  <c r="AV166" i="1"/>
  <c r="AY166" i="1" s="1"/>
  <c r="AG13" i="1"/>
  <c r="AJ107" i="1"/>
  <c r="AQ13" i="1"/>
  <c r="AT107" i="1"/>
  <c r="AG15" i="1"/>
  <c r="AJ15" i="1" s="1"/>
  <c r="AJ150" i="1"/>
  <c r="AL15" i="1"/>
  <c r="AO15" i="1" s="1"/>
  <c r="AO150" i="1"/>
  <c r="AQ15" i="1"/>
  <c r="AT15" i="1" s="1"/>
  <c r="AT150" i="1"/>
  <c r="AV15" i="1"/>
  <c r="AY15" i="1" s="1"/>
  <c r="AY150" i="1"/>
  <c r="AL13" i="1"/>
  <c r="AO107" i="1"/>
  <c r="AV13" i="1"/>
  <c r="AY107" i="1"/>
  <c r="K88" i="20"/>
  <c r="K86" i="20"/>
  <c r="G58" i="20"/>
  <c r="G61" i="20" s="1"/>
  <c r="G26" i="20"/>
  <c r="G29" i="20" s="1"/>
  <c r="K89" i="20"/>
  <c r="E13" i="20"/>
  <c r="E24" i="20"/>
  <c r="H26" i="20"/>
  <c r="H29" i="20" s="1"/>
  <c r="G38" i="17"/>
  <c r="I38" i="17"/>
  <c r="AL21" i="1"/>
  <c r="AL30" i="1" s="1"/>
  <c r="AG21" i="1"/>
  <c r="AG30" i="1" s="1"/>
  <c r="AV21" i="1"/>
  <c r="AV30" i="1" s="1"/>
  <c r="AQ21" i="1"/>
  <c r="AQ30" i="1" s="1"/>
  <c r="AJ166" i="1"/>
  <c r="H38" i="17"/>
  <c r="D38" i="17"/>
  <c r="D40" i="17" s="1"/>
  <c r="D45" i="17" s="1"/>
  <c r="F38" i="17"/>
  <c r="E38" i="17"/>
  <c r="AV68" i="1"/>
  <c r="AQ68" i="1"/>
  <c r="AG68" i="1"/>
  <c r="AL68" i="1"/>
  <c r="M80" i="1"/>
  <c r="M79" i="1"/>
  <c r="M78" i="1"/>
  <c r="P78" i="1" s="1"/>
  <c r="M77" i="1"/>
  <c r="P77" i="1" s="1"/>
  <c r="M74" i="1"/>
  <c r="P74" i="1" s="1"/>
  <c r="M72" i="1"/>
  <c r="P72" i="1" s="1"/>
  <c r="M71" i="1"/>
  <c r="P71" i="1" s="1"/>
  <c r="W229" i="1"/>
  <c r="W16" i="1"/>
  <c r="Z16" i="1" s="1"/>
  <c r="W107" i="1"/>
  <c r="W150" i="1"/>
  <c r="W67" i="1"/>
  <c r="Z67" i="1" s="1"/>
  <c r="W66" i="1"/>
  <c r="Z66" i="1" s="1"/>
  <c r="W65" i="1"/>
  <c r="Z65" i="1" s="1"/>
  <c r="W64" i="1"/>
  <c r="Z64" i="1" s="1"/>
  <c r="AQ43" i="1" l="1"/>
  <c r="AL43" i="1"/>
  <c r="AV43" i="1"/>
  <c r="AG43" i="1"/>
  <c r="W166" i="1"/>
  <c r="Z166" i="1" s="1"/>
  <c r="Z229" i="1"/>
  <c r="W386" i="1"/>
  <c r="Z386" i="1" s="1"/>
  <c r="AY13" i="1"/>
  <c r="AV18" i="1"/>
  <c r="AT13" i="1"/>
  <c r="AQ18" i="1"/>
  <c r="AO13" i="1"/>
  <c r="AL18" i="1"/>
  <c r="AJ13" i="1"/>
  <c r="AG18" i="1"/>
  <c r="AT68" i="1"/>
  <c r="AY68" i="1"/>
  <c r="AO68" i="1"/>
  <c r="AJ68" i="1"/>
  <c r="W15" i="1"/>
  <c r="Z15" i="1" s="1"/>
  <c r="Z150" i="1"/>
  <c r="W13" i="1"/>
  <c r="Z107" i="1"/>
  <c r="AY30" i="1"/>
  <c r="AY21" i="1"/>
  <c r="AO30" i="1"/>
  <c r="AO21" i="1"/>
  <c r="AT30" i="1"/>
  <c r="AT21" i="1"/>
  <c r="AJ30" i="1"/>
  <c r="AJ21" i="1"/>
  <c r="K90" i="20"/>
  <c r="E26" i="20"/>
  <c r="E29" i="20" s="1"/>
  <c r="E31" i="20" s="1"/>
  <c r="E32" i="20" s="1"/>
  <c r="E35" i="17"/>
  <c r="W21" i="1"/>
  <c r="W30" i="1" s="1"/>
  <c r="W68" i="1"/>
  <c r="E37" i="17" l="1"/>
  <c r="F60" i="20" s="1"/>
  <c r="F63" i="20" s="1"/>
  <c r="F64" i="20" s="1"/>
  <c r="M33" i="17"/>
  <c r="AO18" i="1"/>
  <c r="AL42" i="1"/>
  <c r="AY18" i="1"/>
  <c r="AV42" i="1"/>
  <c r="W43" i="1"/>
  <c r="AJ18" i="1"/>
  <c r="AG42" i="1"/>
  <c r="AT18" i="1"/>
  <c r="AQ42" i="1"/>
  <c r="Z13" i="1"/>
  <c r="W18" i="1"/>
  <c r="AY43" i="1"/>
  <c r="AV32" i="1"/>
  <c r="AQ32" i="1"/>
  <c r="AT43" i="1"/>
  <c r="AG32" i="1"/>
  <c r="AO43" i="1"/>
  <c r="Z68" i="1"/>
  <c r="AL32" i="1"/>
  <c r="Z30" i="1"/>
  <c r="Z21" i="1"/>
  <c r="AJ43" i="1"/>
  <c r="E40" i="17"/>
  <c r="E45" i="17" s="1"/>
  <c r="F28" i="20"/>
  <c r="F31" i="20" s="1"/>
  <c r="F32" i="20" s="1"/>
  <c r="AT32" i="1" l="1"/>
  <c r="AQ44" i="1"/>
  <c r="AY32" i="1"/>
  <c r="AV44" i="1"/>
  <c r="AJ32" i="1"/>
  <c r="AG44" i="1"/>
  <c r="AO32" i="1"/>
  <c r="AL44" i="1"/>
  <c r="Z18" i="1"/>
  <c r="W42" i="1"/>
  <c r="F35" i="17"/>
  <c r="F37" i="17" s="1"/>
  <c r="F40" i="17" s="1"/>
  <c r="F45" i="17" s="1"/>
  <c r="Z43" i="1"/>
  <c r="W32" i="1"/>
  <c r="G28" i="20" l="1"/>
  <c r="G31" i="20" s="1"/>
  <c r="G32" i="20" s="1"/>
  <c r="Z32" i="1"/>
  <c r="W44" i="1"/>
  <c r="G35" i="17"/>
  <c r="G37" i="17" s="1"/>
  <c r="G40" i="17" s="1"/>
  <c r="G45" i="17" s="1"/>
  <c r="H28" i="20" l="1"/>
  <c r="H31" i="20" s="1"/>
  <c r="H32" i="20" s="1"/>
  <c r="H35" i="17"/>
  <c r="H37" i="17" s="1"/>
  <c r="H40" i="17" s="1"/>
  <c r="H45" i="17" s="1"/>
  <c r="I35" i="17" l="1"/>
  <c r="I37" i="17" s="1"/>
  <c r="I40" i="17" s="1"/>
  <c r="I45" i="17" s="1"/>
  <c r="H150" i="1"/>
  <c r="H166" i="1" s="1"/>
  <c r="C150" i="1"/>
  <c r="P275" i="7"/>
  <c r="F150" i="1" l="1"/>
  <c r="C166" i="1"/>
  <c r="F166" i="1" s="1"/>
  <c r="K150" i="1"/>
  <c r="M150" i="1"/>
  <c r="P150" i="1" s="1"/>
  <c r="AB150" i="1"/>
  <c r="AE150" i="1" s="1"/>
  <c r="C15" i="1"/>
  <c r="H15" i="1"/>
  <c r="C18" i="1" l="1"/>
  <c r="F18" i="1" s="1"/>
  <c r="M15" i="1"/>
  <c r="P15" i="1" s="1"/>
  <c r="K15" i="1"/>
  <c r="AB15" i="1"/>
  <c r="AE15" i="1" s="1"/>
  <c r="F15" i="1"/>
  <c r="D272" i="7"/>
  <c r="E272" i="7"/>
  <c r="F272" i="7"/>
  <c r="G272" i="7"/>
  <c r="H272" i="7"/>
  <c r="I272" i="7"/>
  <c r="J272" i="7"/>
  <c r="K272" i="7"/>
  <c r="L272" i="7"/>
  <c r="M272" i="7"/>
  <c r="N272" i="7"/>
  <c r="O272" i="7"/>
  <c r="P272" i="7" l="1"/>
  <c r="P15" i="7" l="1"/>
  <c r="H37" i="1" l="1"/>
  <c r="C37" i="1"/>
  <c r="F37" i="1" s="1"/>
  <c r="M37" i="1" l="1"/>
  <c r="P37" i="1" s="1"/>
  <c r="K37" i="1"/>
  <c r="AB37" i="1"/>
  <c r="AE37" i="1" s="1"/>
  <c r="O287" i="7" l="1"/>
  <c r="O37" i="7"/>
  <c r="O200" i="7"/>
  <c r="O159" i="7"/>
  <c r="O175" i="7"/>
  <c r="O221" i="7"/>
  <c r="O255" i="7"/>
  <c r="O49" i="7"/>
  <c r="O80" i="7"/>
  <c r="O316" i="7" l="1"/>
  <c r="O96" i="7"/>
  <c r="H229" i="1"/>
  <c r="H386" i="1" s="1"/>
  <c r="H16" i="1"/>
  <c r="H18" i="1" s="1"/>
  <c r="H67" i="1"/>
  <c r="H66" i="1"/>
  <c r="H65" i="1"/>
  <c r="H64" i="1"/>
  <c r="C67" i="1"/>
  <c r="F67" i="1" s="1"/>
  <c r="C66" i="1"/>
  <c r="F66" i="1" s="1"/>
  <c r="C65" i="1"/>
  <c r="F65" i="1" s="1"/>
  <c r="C64" i="1"/>
  <c r="F64" i="1" s="1"/>
  <c r="O318" i="7" l="1"/>
  <c r="K386" i="1"/>
  <c r="AB386" i="1"/>
  <c r="AE386" i="1" s="1"/>
  <c r="M386" i="1"/>
  <c r="P386" i="1" s="1"/>
  <c r="K67" i="1"/>
  <c r="M67" i="1"/>
  <c r="P67" i="1" s="1"/>
  <c r="AB67" i="1"/>
  <c r="AE67" i="1" s="1"/>
  <c r="K64" i="1"/>
  <c r="AB64" i="1"/>
  <c r="AE64" i="1" s="1"/>
  <c r="M64" i="1"/>
  <c r="P64" i="1" s="1"/>
  <c r="K65" i="1"/>
  <c r="AB65" i="1"/>
  <c r="AE65" i="1" s="1"/>
  <c r="M65" i="1"/>
  <c r="P65" i="1" s="1"/>
  <c r="K66" i="1"/>
  <c r="M66" i="1"/>
  <c r="P66" i="1" s="1"/>
  <c r="AB66" i="1"/>
  <c r="AE66" i="1" s="1"/>
  <c r="K16" i="1"/>
  <c r="AB16" i="1"/>
  <c r="AE16" i="1" s="1"/>
  <c r="K229" i="1"/>
  <c r="AB229" i="1"/>
  <c r="AE229" i="1" s="1"/>
  <c r="M229" i="1"/>
  <c r="P229" i="1" s="1"/>
  <c r="M16" i="1"/>
  <c r="C21" i="1"/>
  <c r="H21" i="1"/>
  <c r="H30" i="1" s="1"/>
  <c r="H68" i="1"/>
  <c r="H42" i="1" s="1"/>
  <c r="C68" i="1"/>
  <c r="C42" i="1" s="1"/>
  <c r="C30" i="1" l="1"/>
  <c r="C43" i="1" s="1"/>
  <c r="H43" i="1"/>
  <c r="F68" i="1"/>
  <c r="K68" i="1"/>
  <c r="M68" i="1"/>
  <c r="P68" i="1" s="1"/>
  <c r="AB68" i="1"/>
  <c r="M18" i="1"/>
  <c r="P18" i="1" s="1"/>
  <c r="K18" i="1"/>
  <c r="AB18" i="1"/>
  <c r="AE18" i="1" s="1"/>
  <c r="F21" i="1"/>
  <c r="AB21" i="1"/>
  <c r="AE21" i="1" s="1"/>
  <c r="K166" i="1"/>
  <c r="M166" i="1"/>
  <c r="P166" i="1" s="1"/>
  <c r="AB166" i="1"/>
  <c r="AE166" i="1" s="1"/>
  <c r="K30" i="1"/>
  <c r="K21" i="1"/>
  <c r="P16" i="1"/>
  <c r="M21" i="1"/>
  <c r="P21" i="1" s="1"/>
  <c r="AE68" i="1" l="1"/>
  <c r="H32" i="1"/>
  <c r="F43" i="1"/>
  <c r="F30" i="1"/>
  <c r="AB30" i="1"/>
  <c r="AE30" i="1" s="1"/>
  <c r="C32" i="1"/>
  <c r="M30" i="1"/>
  <c r="P30" i="1" s="1"/>
  <c r="K43" i="1"/>
  <c r="E49" i="7"/>
  <c r="D175" i="7"/>
  <c r="D255" i="7"/>
  <c r="D287" i="7"/>
  <c r="E221" i="7"/>
  <c r="D80" i="7"/>
  <c r="E37" i="7"/>
  <c r="E200" i="7"/>
  <c r="C49" i="7"/>
  <c r="C221" i="7"/>
  <c r="D49" i="7"/>
  <c r="D200" i="7"/>
  <c r="D221" i="7"/>
  <c r="E175" i="7"/>
  <c r="E80" i="7"/>
  <c r="E159" i="7"/>
  <c r="E255" i="7"/>
  <c r="E287" i="7"/>
  <c r="C255" i="7"/>
  <c r="D37" i="7"/>
  <c r="D159" i="7"/>
  <c r="C44" i="1" l="1"/>
  <c r="K32" i="1"/>
  <c r="H44" i="1"/>
  <c r="E316" i="7"/>
  <c r="E96" i="7"/>
  <c r="C316" i="7"/>
  <c r="D96" i="7"/>
  <c r="D316" i="7"/>
  <c r="C96" i="7"/>
  <c r="AB43" i="1"/>
  <c r="AE43" i="1" s="1"/>
  <c r="M32" i="1"/>
  <c r="P32" i="1" s="1"/>
  <c r="F32" i="1"/>
  <c r="M43" i="1"/>
  <c r="P43" i="1" s="1"/>
  <c r="AB32" i="1"/>
  <c r="AE32" i="1" s="1"/>
  <c r="F80" i="7"/>
  <c r="F175" i="7"/>
  <c r="F200" i="7"/>
  <c r="F159" i="7"/>
  <c r="F255" i="7"/>
  <c r="F37" i="7"/>
  <c r="F221" i="7"/>
  <c r="F287" i="7"/>
  <c r="F49" i="7"/>
  <c r="F96" i="7" l="1"/>
  <c r="F316" i="7"/>
  <c r="D318" i="7"/>
  <c r="C318" i="7"/>
  <c r="C333" i="7" s="1"/>
  <c r="C334" i="7" s="1"/>
  <c r="E318" i="7"/>
  <c r="G80" i="7"/>
  <c r="G200" i="7"/>
  <c r="G221" i="7"/>
  <c r="G37" i="7"/>
  <c r="G49" i="7"/>
  <c r="G255" i="7"/>
  <c r="G287" i="7"/>
  <c r="G159" i="7"/>
  <c r="G175" i="7"/>
  <c r="G316" i="7" l="1"/>
  <c r="G96" i="7"/>
  <c r="H200" i="7"/>
  <c r="F318" i="7"/>
  <c r="H49" i="7"/>
  <c r="H175" i="7"/>
  <c r="D10" i="7"/>
  <c r="D333" i="7" s="1"/>
  <c r="D334" i="7" s="1"/>
  <c r="H37" i="7"/>
  <c r="H80" i="7"/>
  <c r="H159" i="7"/>
  <c r="H255" i="7"/>
  <c r="H221" i="7"/>
  <c r="H287" i="7"/>
  <c r="H96" i="7" l="1"/>
  <c r="H316" i="7"/>
  <c r="E10" i="7"/>
  <c r="E333" i="7" s="1"/>
  <c r="I287" i="7"/>
  <c r="G318" i="7"/>
  <c r="I49" i="7"/>
  <c r="I221" i="7"/>
  <c r="I159" i="7"/>
  <c r="I175" i="7"/>
  <c r="I80" i="7"/>
  <c r="I37" i="7"/>
  <c r="I200" i="7"/>
  <c r="I255" i="7"/>
  <c r="Q46" i="20" l="1"/>
  <c r="E334" i="7"/>
  <c r="I96" i="7"/>
  <c r="I316" i="7"/>
  <c r="Q45" i="20"/>
  <c r="F10" i="7"/>
  <c r="F333" i="7" s="1"/>
  <c r="F334" i="7" s="1"/>
  <c r="H318" i="7"/>
  <c r="J80" i="7"/>
  <c r="J255" i="7"/>
  <c r="J287" i="7"/>
  <c r="J37" i="7"/>
  <c r="J221" i="7"/>
  <c r="J49" i="7"/>
  <c r="J159" i="7"/>
  <c r="J175" i="7"/>
  <c r="J200" i="7"/>
  <c r="J316" i="7" l="1"/>
  <c r="J96" i="7"/>
  <c r="G10" i="7"/>
  <c r="G333" i="7" s="1"/>
  <c r="G334" i="7" s="1"/>
  <c r="K200" i="7"/>
  <c r="K37" i="7"/>
  <c r="K175" i="7"/>
  <c r="K255" i="7"/>
  <c r="K221" i="7"/>
  <c r="K287" i="7"/>
  <c r="K49" i="7"/>
  <c r="K159" i="7"/>
  <c r="K80" i="7"/>
  <c r="K96" i="7" l="1"/>
  <c r="K316" i="7"/>
  <c r="H10" i="7"/>
  <c r="H333" i="7" s="1"/>
  <c r="J318" i="7"/>
  <c r="L37" i="7"/>
  <c r="L175" i="7"/>
  <c r="L80" i="7"/>
  <c r="L255" i="7"/>
  <c r="L49" i="7"/>
  <c r="L221" i="7"/>
  <c r="L287" i="7"/>
  <c r="L159" i="7"/>
  <c r="L200" i="7"/>
  <c r="R46" i="20" l="1"/>
  <c r="H334" i="7"/>
  <c r="L96" i="7"/>
  <c r="L316" i="7"/>
  <c r="R45" i="20"/>
  <c r="I10" i="7"/>
  <c r="I318" i="7" s="1"/>
  <c r="I333" i="7" s="1"/>
  <c r="I334" i="7" s="1"/>
  <c r="K318" i="7"/>
  <c r="M200" i="7"/>
  <c r="M221" i="7"/>
  <c r="M37" i="7"/>
  <c r="M159" i="7"/>
  <c r="M80" i="7"/>
  <c r="M49" i="7"/>
  <c r="M287" i="7"/>
  <c r="M175" i="7"/>
  <c r="M255" i="7"/>
  <c r="M96" i="7" l="1"/>
  <c r="M316" i="7"/>
  <c r="J10" i="7"/>
  <c r="J333" i="7" s="1"/>
  <c r="J334" i="7" s="1"/>
  <c r="L318" i="7"/>
  <c r="P52" i="7"/>
  <c r="P40" i="7"/>
  <c r="P31" i="7"/>
  <c r="K10" i="7" l="1"/>
  <c r="K333" i="7" s="1"/>
  <c r="K334" i="7" s="1"/>
  <c r="M318" i="7"/>
  <c r="N37" i="7"/>
  <c r="P37" i="7" s="1"/>
  <c r="N200" i="7"/>
  <c r="P200" i="7" s="1"/>
  <c r="N221" i="7"/>
  <c r="P221" i="7" s="1"/>
  <c r="N49" i="7"/>
  <c r="P49" i="7" s="1"/>
  <c r="N159" i="7"/>
  <c r="N80" i="7"/>
  <c r="N175" i="7"/>
  <c r="P175" i="7" s="1"/>
  <c r="P258" i="7"/>
  <c r="P28" i="7"/>
  <c r="N255" i="7"/>
  <c r="P255" i="7" s="1"/>
  <c r="N287" i="7"/>
  <c r="P287" i="7" s="1"/>
  <c r="N96" i="7" l="1"/>
  <c r="P96" i="7" s="1"/>
  <c r="N316" i="7"/>
  <c r="P316" i="7" s="1"/>
  <c r="Q327" i="7" s="1"/>
  <c r="M6" i="20"/>
  <c r="S46" i="20"/>
  <c r="S45" i="20"/>
  <c r="M5" i="20"/>
  <c r="L10" i="7"/>
  <c r="L333" i="7" s="1"/>
  <c r="L334" i="7" s="1"/>
  <c r="P80" i="7"/>
  <c r="P159" i="7"/>
  <c r="N6" i="20" l="1"/>
  <c r="M10" i="7"/>
  <c r="M333" i="7" s="1"/>
  <c r="M334" i="7" s="1"/>
  <c r="N318" i="7"/>
  <c r="P318" i="7" s="1"/>
  <c r="O6" i="20" l="1"/>
  <c r="N10" i="7"/>
  <c r="N333" i="7" s="1"/>
  <c r="N334" i="7" s="1"/>
  <c r="T46" i="20" l="1"/>
  <c r="T47" i="20" s="1"/>
  <c r="P6" i="20"/>
  <c r="Q10" i="7"/>
  <c r="Q333" i="7" s="1"/>
  <c r="Q334" i="7" s="1"/>
  <c r="F42" i="1"/>
  <c r="Q6" i="20" l="1"/>
  <c r="R10" i="7"/>
  <c r="R333" i="7" s="1"/>
  <c r="R334" i="7" s="1"/>
  <c r="F44" i="1"/>
  <c r="C38" i="1"/>
  <c r="C40" i="1" l="1"/>
  <c r="F38" i="1"/>
  <c r="R6" i="20"/>
  <c r="S10" i="7"/>
  <c r="S333" i="7" s="1"/>
  <c r="S334" i="7" s="1"/>
  <c r="M42" i="1" l="1"/>
  <c r="P42" i="1" s="1"/>
  <c r="K42" i="1"/>
  <c r="AB42" i="1"/>
  <c r="AE42" i="1" s="1"/>
  <c r="M44" i="1"/>
  <c r="P44" i="1" s="1"/>
  <c r="K44" i="1"/>
  <c r="AB44" i="1"/>
  <c r="AE44" i="1" s="1"/>
  <c r="C45" i="1"/>
  <c r="F45" i="1" s="1"/>
  <c r="F40" i="1"/>
  <c r="E60" i="20" s="1"/>
  <c r="U47" i="20"/>
  <c r="S6" i="20"/>
  <c r="T10" i="7"/>
  <c r="T333" i="7" s="1"/>
  <c r="T334" i="7" s="1"/>
  <c r="H38" i="1"/>
  <c r="W38" i="1"/>
  <c r="Z38" i="1" s="1"/>
  <c r="Z42" i="1"/>
  <c r="AJ42" i="1"/>
  <c r="G60" i="20" l="1"/>
  <c r="G63" i="20" s="1"/>
  <c r="E63" i="20"/>
  <c r="E64" i="20" s="1"/>
  <c r="G64" i="20" s="1"/>
  <c r="M38" i="1"/>
  <c r="P38" i="1" s="1"/>
  <c r="K38" i="1"/>
  <c r="AB38" i="1"/>
  <c r="AE38" i="1" s="1"/>
  <c r="T6" i="20"/>
  <c r="U10" i="7"/>
  <c r="U333" i="7" s="1"/>
  <c r="U334" i="7" s="1"/>
  <c r="Z44" i="1"/>
  <c r="H40" i="1"/>
  <c r="K40" i="1" l="1"/>
  <c r="AB40" i="1"/>
  <c r="AE40" i="1" s="1"/>
  <c r="H45" i="1"/>
  <c r="M40" i="1"/>
  <c r="P40" i="1" s="1"/>
  <c r="U6" i="20"/>
  <c r="V10" i="7"/>
  <c r="V333" i="7" s="1"/>
  <c r="V334" i="7" s="1"/>
  <c r="W35" i="1"/>
  <c r="AJ44" i="1"/>
  <c r="AG38" i="1"/>
  <c r="AJ38" i="1" s="1"/>
  <c r="AO42" i="1"/>
  <c r="M45" i="1" l="1"/>
  <c r="P45" i="1" s="1"/>
  <c r="K45" i="1"/>
  <c r="AB45" i="1"/>
  <c r="AE45" i="1" s="1"/>
  <c r="W37" i="1"/>
  <c r="Z35" i="1"/>
  <c r="V47" i="20"/>
  <c r="V6" i="20"/>
  <c r="W10" i="7"/>
  <c r="W333" i="7" s="1"/>
  <c r="W334" i="7" s="1"/>
  <c r="AO44" i="1"/>
  <c r="AT42" i="1"/>
  <c r="W40" i="1" l="1"/>
  <c r="Z37" i="1"/>
  <c r="W6" i="20"/>
  <c r="X10" i="7"/>
  <c r="X333" i="7" s="1"/>
  <c r="X334" i="7" s="1"/>
  <c r="AL38" i="1"/>
  <c r="AO38" i="1" s="1"/>
  <c r="W45" i="1" l="1"/>
  <c r="Z45" i="1" s="1"/>
  <c r="Z40" i="1"/>
  <c r="AG35" i="1"/>
  <c r="X6" i="20"/>
  <c r="Y10" i="7"/>
  <c r="Y333" i="7" s="1"/>
  <c r="Y334" i="7" s="1"/>
  <c r="AQ38" i="1"/>
  <c r="AT38" i="1" s="1"/>
  <c r="AT44" i="1"/>
  <c r="AY42" i="1"/>
  <c r="AG37" i="1" l="1"/>
  <c r="AJ35" i="1"/>
  <c r="Y6" i="20"/>
  <c r="W47" i="20"/>
  <c r="Z10" i="7"/>
  <c r="Z333" i="7" s="1"/>
  <c r="Z334" i="7" s="1"/>
  <c r="AY44" i="1"/>
  <c r="AV38" i="1"/>
  <c r="AY38" i="1" s="1"/>
  <c r="AG40" i="1" l="1"/>
  <c r="AJ37" i="1"/>
  <c r="Z6" i="20"/>
  <c r="AA10" i="7"/>
  <c r="AA333" i="7" s="1"/>
  <c r="AA334" i="7" s="1"/>
  <c r="AJ40" i="1" l="1"/>
  <c r="AG45" i="1"/>
  <c r="AJ45" i="1" s="1"/>
  <c r="AL35" i="1"/>
  <c r="AA6" i="20"/>
  <c r="AB10" i="7"/>
  <c r="AB333" i="7" s="1"/>
  <c r="AB338" i="7" s="1"/>
  <c r="AB334" i="7" l="1"/>
  <c r="AB339" i="7"/>
  <c r="AL37" i="1"/>
  <c r="AO35" i="1"/>
  <c r="X47" i="20"/>
  <c r="X48" i="20" s="1"/>
  <c r="AB6" i="20"/>
  <c r="AE10" i="7"/>
  <c r="AE333" i="7" s="1"/>
  <c r="AE334" i="7" s="1"/>
  <c r="AL40" i="1" l="1"/>
  <c r="AO37" i="1"/>
  <c r="AF10" i="7"/>
  <c r="AF333" i="7" s="1"/>
  <c r="AF334" i="7" s="1"/>
  <c r="AO40" i="1" l="1"/>
  <c r="AQ35" i="1"/>
  <c r="AL45" i="1"/>
  <c r="AO45" i="1" s="1"/>
  <c r="AG10" i="7"/>
  <c r="AG333" i="7" s="1"/>
  <c r="AG334" i="7" s="1"/>
  <c r="AQ37" i="1" l="1"/>
  <c r="AT35" i="1"/>
  <c r="Y48" i="20"/>
  <c r="AH10" i="7"/>
  <c r="AH333" i="7" s="1"/>
  <c r="AH334" i="7" s="1"/>
  <c r="AQ40" i="1" l="1"/>
  <c r="AT37" i="1"/>
  <c r="AI10" i="7"/>
  <c r="AI333" i="7" s="1"/>
  <c r="AI334" i="7" s="1"/>
  <c r="AT40" i="1" l="1"/>
  <c r="AV35" i="1"/>
  <c r="AQ45" i="1"/>
  <c r="AT45" i="1" s="1"/>
  <c r="AJ10" i="7"/>
  <c r="AJ333" i="7" s="1"/>
  <c r="AJ334" i="7" s="1"/>
  <c r="AV37" i="1" l="1"/>
  <c r="AY35" i="1"/>
  <c r="Z48" i="20"/>
  <c r="AK10" i="7"/>
  <c r="AK333" i="7" s="1"/>
  <c r="AK334" i="7" s="1"/>
  <c r="AV40" i="1" l="1"/>
  <c r="AY37" i="1"/>
  <c r="AL10" i="7"/>
  <c r="AL333" i="7" s="1"/>
  <c r="AL334" i="7" s="1"/>
  <c r="AV45" i="1" l="1"/>
  <c r="AY45" i="1" s="1"/>
  <c r="AY40" i="1"/>
  <c r="AM10" i="7"/>
  <c r="AM333" i="7" s="1"/>
  <c r="AM334" i="7" s="1"/>
  <c r="AA48" i="20" l="1"/>
  <c r="AN10" i="7"/>
  <c r="AN333" i="7" s="1"/>
  <c r="AN334" i="7" s="1"/>
  <c r="AO10" i="7" l="1"/>
  <c r="AO333" i="7" s="1"/>
  <c r="AO334" i="7" s="1"/>
  <c r="AP10" i="7" l="1"/>
  <c r="AP333" i="7" s="1"/>
  <c r="AP334" i="7" s="1"/>
  <c r="AB48" i="20" l="1"/>
  <c r="AS10" i="7"/>
  <c r="AS333" i="7" s="1"/>
  <c r="AS334" i="7" s="1"/>
  <c r="AT10" i="7" l="1"/>
  <c r="AT333" i="7" s="1"/>
  <c r="AT334" i="7" s="1"/>
  <c r="AU10" i="7" l="1"/>
  <c r="AU333" i="7" s="1"/>
  <c r="AU334" i="7" s="1"/>
  <c r="AV10" i="7" l="1"/>
  <c r="AV333" i="7" s="1"/>
  <c r="AV334" i="7" s="1"/>
  <c r="AW10" i="7" l="1"/>
  <c r="AW333" i="7" s="1"/>
  <c r="AW334" i="7" s="1"/>
  <c r="AX10" i="7" l="1"/>
  <c r="AX333" i="7" s="1"/>
  <c r="AX334" i="7" s="1"/>
  <c r="AY10" i="7" l="1"/>
  <c r="AY333" i="7" s="1"/>
  <c r="AY334" i="7" s="1"/>
  <c r="AZ10" i="7" l="1"/>
  <c r="AZ333" i="7" s="1"/>
  <c r="AZ334" i="7" s="1"/>
  <c r="BA10" i="7" l="1"/>
  <c r="BA333" i="7" s="1"/>
  <c r="BA334" i="7" s="1"/>
  <c r="BB10" i="7" l="1"/>
  <c r="BB333" i="7" s="1"/>
  <c r="BB334" i="7" s="1"/>
  <c r="BC10" i="7" l="1"/>
  <c r="BC333" i="7" s="1"/>
  <c r="BC334" i="7" s="1"/>
  <c r="BD10" i="7" l="1"/>
  <c r="BD333" i="7" s="1"/>
  <c r="BD334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Trevor Skelton</author>
  </authors>
  <commentList>
    <comment ref="K85" authorId="0" shapeId="0" xr:uid="{C9E76850-9B32-43DF-A8E5-643BD0D18C4E}">
      <text>
        <r>
          <rPr>
            <sz val="9"/>
            <color indexed="81"/>
            <rFont val="Tahoma"/>
            <family val="2"/>
          </rPr>
          <t xml:space="preserve">Changes to match beginning balance in MYP, based on above PY inputs
</t>
        </r>
      </text>
    </comment>
  </commentList>
</comments>
</file>

<file path=xl/sharedStrings.xml><?xml version="1.0" encoding="utf-8"?>
<sst xmlns="http://schemas.openxmlformats.org/spreadsheetml/2006/main" count="2579" uniqueCount="537">
  <si>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</si>
  <si>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</si>
  <si>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</si>
  <si>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</si>
  <si>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</si>
  <si>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</si>
  <si>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</si>
  <si>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</si>
  <si>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</si>
  <si>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</si>
  <si>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</si>
  <si>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</si>
  <si>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Forecast</t>
  </si>
  <si>
    <t>SUMMARY</t>
  </si>
  <si>
    <t>Revenue</t>
  </si>
  <si>
    <t>Total Revenue</t>
  </si>
  <si>
    <t>Expenses</t>
  </si>
  <si>
    <t>Total Expenses</t>
  </si>
  <si>
    <t>Operating Income</t>
  </si>
  <si>
    <t>Fund Balance</t>
  </si>
  <si>
    <t>Beginning Balance (Unaudited)</t>
  </si>
  <si>
    <t>Audit Adjustment</t>
  </si>
  <si>
    <t>Beginning Balance (Audited)</t>
  </si>
  <si>
    <t>Ending Fund Balance</t>
  </si>
  <si>
    <t/>
  </si>
  <si>
    <t>Enrollment Breakdown</t>
  </si>
  <si>
    <t>K</t>
  </si>
  <si>
    <t>Enrollment Summary</t>
  </si>
  <si>
    <t>K-3</t>
  </si>
  <si>
    <t>4-6</t>
  </si>
  <si>
    <t>7-8</t>
  </si>
  <si>
    <t>9-12</t>
  </si>
  <si>
    <t>Demographic Information</t>
  </si>
  <si>
    <t>School Information</t>
  </si>
  <si>
    <t>FTE's</t>
  </si>
  <si>
    <t>Teachers</t>
  </si>
  <si>
    <t># of school days</t>
  </si>
  <si>
    <t>REVENUE</t>
  </si>
  <si>
    <t>TOTAL REVENUE</t>
  </si>
  <si>
    <t>EXPENSES</t>
  </si>
  <si>
    <t>Year</t>
  </si>
  <si>
    <t>Fixed Assets</t>
  </si>
  <si>
    <t>Other Assets</t>
  </si>
  <si>
    <t>Monthly Cash Forecast</t>
  </si>
  <si>
    <t>Remaining</t>
  </si>
  <si>
    <t>Balance</t>
  </si>
  <si>
    <t>Beginning Cash</t>
  </si>
  <si>
    <t>Operating Cash Inflow (Outflow)</t>
  </si>
  <si>
    <t>Revenues - Prior Year Accruals</t>
  </si>
  <si>
    <t>Accounts Receivable - Current Year</t>
  </si>
  <si>
    <t>Due To (From)</t>
  </si>
  <si>
    <t>Expenses - Prior Year Accruals</t>
  </si>
  <si>
    <t>Accounts Payable - Current Year</t>
  </si>
  <si>
    <t>Loans Payable (Long Term)</t>
  </si>
  <si>
    <t>Other Liabilites</t>
  </si>
  <si>
    <t>Ending Cash</t>
  </si>
  <si>
    <t>Start-up Year</t>
  </si>
  <si>
    <t>Key Assumptions</t>
  </si>
  <si>
    <t>TOTAL EXPENSES</t>
  </si>
  <si>
    <t>Multi-year Projection</t>
  </si>
  <si>
    <t>Total</t>
  </si>
  <si>
    <t>Assumptions</t>
  </si>
  <si>
    <t>Default Expense Inflation Rate</t>
  </si>
  <si>
    <t>Annual Pay Increase %</t>
  </si>
  <si>
    <t># Free &amp; Reduced Lunch</t>
  </si>
  <si>
    <t># ELL</t>
  </si>
  <si>
    <t># SpEd</t>
  </si>
  <si>
    <t># New Students</t>
  </si>
  <si>
    <t>Days Cash on Hand</t>
  </si>
  <si>
    <t>Fund Balance as a % of Expenses</t>
  </si>
  <si>
    <t>Social Security</t>
  </si>
  <si>
    <t>Head Count</t>
  </si>
  <si>
    <t>Last Name</t>
  </si>
  <si>
    <t>First Name</t>
  </si>
  <si>
    <t>Position Name</t>
  </si>
  <si>
    <t>Budget Category</t>
  </si>
  <si>
    <t>Base Salary</t>
  </si>
  <si>
    <t>Payroll Report</t>
  </si>
  <si>
    <t>Payroll</t>
  </si>
  <si>
    <t>Start Date (if new)</t>
  </si>
  <si>
    <t>Total Paid</t>
  </si>
  <si>
    <t>FTE Count</t>
  </si>
  <si>
    <t>Payroll Total</t>
  </si>
  <si>
    <t>Extra Pay</t>
  </si>
  <si>
    <t>Description</t>
  </si>
  <si>
    <t>Extra Pay Total</t>
  </si>
  <si>
    <t>Personnel Summary</t>
  </si>
  <si>
    <t>Total FTE Count</t>
  </si>
  <si>
    <t>Teacher FTE Count</t>
  </si>
  <si>
    <t>Total Headcount</t>
  </si>
  <si>
    <t>Teacher Headcount</t>
  </si>
  <si>
    <t>Payroll Rates</t>
  </si>
  <si>
    <t>Benefits</t>
  </si>
  <si>
    <t>Other Retirement 1</t>
  </si>
  <si>
    <t>Other Retirement 2</t>
  </si>
  <si>
    <t>SSI Tax Base</t>
  </si>
  <si>
    <t>Medicare</t>
  </si>
  <si>
    <t>Health Increase</t>
  </si>
  <si>
    <t>In Lieu Medical Stipend</t>
  </si>
  <si>
    <t>FUTA %</t>
  </si>
  <si>
    <t>FUTA Tax Base</t>
  </si>
  <si>
    <t>SUTA %</t>
  </si>
  <si>
    <t>SUTA Tax Base</t>
  </si>
  <si>
    <t>Revenues and related expenses</t>
  </si>
  <si>
    <t>Custom SpEd</t>
  </si>
  <si>
    <t>Custom Authorizer Fee</t>
  </si>
  <si>
    <t>Driver/ Rate Type</t>
  </si>
  <si>
    <t>Statewide Assumptions</t>
  </si>
  <si>
    <t>School Assumptions</t>
  </si>
  <si>
    <t>% of elligible payroll</t>
  </si>
  <si>
    <t>% of total payroll</t>
  </si>
  <si>
    <t>Annual stipend</t>
  </si>
  <si>
    <t>(To adjust years, hide/unhide corresponding rows)</t>
  </si>
  <si>
    <t>Change in EFB</t>
  </si>
  <si>
    <t>Fund Balance Over Time</t>
  </si>
  <si>
    <t>Ending Fund Balance as % of Expenses</t>
  </si>
  <si>
    <t>Ending Fund Balance (incl. Depreciation)</t>
  </si>
  <si>
    <t>Beginning Balance</t>
  </si>
  <si>
    <t>Multi-year Cash Flow</t>
  </si>
  <si>
    <t>Current Budget Draft</t>
  </si>
  <si>
    <t>Prior Budget Draft</t>
  </si>
  <si>
    <t>Variance</t>
  </si>
  <si>
    <t>Cash Balance - Forecast</t>
  </si>
  <si>
    <t>Cash Balance - Actuals</t>
  </si>
  <si>
    <t xml:space="preserve">Choose Year:   </t>
  </si>
  <si>
    <t>Year 2 Cash Flow</t>
  </si>
  <si>
    <t>Other Financing Sources</t>
  </si>
  <si>
    <t>Other Items</t>
  </si>
  <si>
    <t>Personnel Services-Employee Benefits</t>
  </si>
  <si>
    <t>Supplies</t>
  </si>
  <si>
    <t>Revenue from Local Sources</t>
  </si>
  <si>
    <t>Other Current Assets</t>
  </si>
  <si>
    <t>Other Current Liabilities</t>
  </si>
  <si>
    <t>Intermediate Revenue Sources</t>
  </si>
  <si>
    <t>State Revenue</t>
  </si>
  <si>
    <t>Federal Revenue</t>
  </si>
  <si>
    <t>Personnel Services-Salaries</t>
  </si>
  <si>
    <t>Professional and Tech Services</t>
  </si>
  <si>
    <t>Property Services</t>
  </si>
  <si>
    <t>Other Services</t>
  </si>
  <si>
    <t>Debt Service and Miscellaneous</t>
  </si>
  <si>
    <t>DSA - Basic Support (Clark County)</t>
  </si>
  <si>
    <t>DSA - Outside Revenue (Clark County)</t>
  </si>
  <si>
    <t>State SpEd</t>
  </si>
  <si>
    <t>Authorizer Fee % of DSA</t>
  </si>
  <si>
    <t>Other Items - Expense</t>
  </si>
  <si>
    <t>Custom DSA</t>
  </si>
  <si>
    <t>Total ADE</t>
  </si>
  <si>
    <t>Workers Comp Base</t>
  </si>
  <si>
    <t>Workers Comp Rate</t>
  </si>
  <si>
    <t>PERS 100%</t>
  </si>
  <si>
    <t>PERS 50/50</t>
  </si>
  <si>
    <t>CEP %</t>
  </si>
  <si>
    <t>Depreciation Expense</t>
  </si>
  <si>
    <t>Total Revenue Per ADE</t>
  </si>
  <si>
    <t>Total Expenses Per ADE</t>
  </si>
  <si>
    <t>Operating Income Per ADE</t>
  </si>
  <si>
    <t>Transportation Fees</t>
  </si>
  <si>
    <t>Investment Income</t>
  </si>
  <si>
    <t>Food Services</t>
  </si>
  <si>
    <t>Other Local Revenue</t>
  </si>
  <si>
    <t>Rentals</t>
  </si>
  <si>
    <t>Contributions and Donations From Private Sources</t>
  </si>
  <si>
    <t>Gains or Losses on the Sale of Capital Assets</t>
  </si>
  <si>
    <t>Refund of Prior Year's Expenditures</t>
  </si>
  <si>
    <t>Other Local Revenue-Miscellaneous</t>
  </si>
  <si>
    <t>CMO Fees</t>
  </si>
  <si>
    <t>Unrestricted Grants-in-Aid - Intermediate</t>
  </si>
  <si>
    <t>Restricted Grants-in-Aid</t>
  </si>
  <si>
    <t>Revenue in Lieu of Taxes</t>
  </si>
  <si>
    <t>Unrestricted Grants-in-Aid - State</t>
  </si>
  <si>
    <t>Basic Support - DSA</t>
  </si>
  <si>
    <t>Basic Support - DSA - Sp Ed</t>
  </si>
  <si>
    <t>State Funds &amp; Grants-in-Aid</t>
  </si>
  <si>
    <t>Class Size Reduction</t>
  </si>
  <si>
    <t>Revenue in Lieu of Taxes - State</t>
  </si>
  <si>
    <t>Unrestricted Grants-in-Aid - Federal</t>
  </si>
  <si>
    <t>Unrestricted Grants-in-Aid From Fed Government Through State</t>
  </si>
  <si>
    <t>Restricted Grants-in-Aid - Federal</t>
  </si>
  <si>
    <t>Restricted Grants-in-Aid From Fed Government Thru the State</t>
  </si>
  <si>
    <t>AB3 Coronavirus Relief Funds (CRF</t>
  </si>
  <si>
    <t>Title I</t>
  </si>
  <si>
    <t>IDEA</t>
  </si>
  <si>
    <t>Title III-LEP</t>
  </si>
  <si>
    <t>Title III-IMM</t>
  </si>
  <si>
    <t>CSP</t>
  </si>
  <si>
    <t>Title II</t>
  </si>
  <si>
    <t>Title IV – Well-Rounded Education</t>
  </si>
  <si>
    <t>Title IV – Safe &amp; Healthy Students</t>
  </si>
  <si>
    <t>Title IV – Technology</t>
  </si>
  <si>
    <t>CARES Act ESSER Funds</t>
  </si>
  <si>
    <t>CARES ESSER Competitive - PD</t>
  </si>
  <si>
    <t>CARES Act ESSER Competitive - DIM</t>
  </si>
  <si>
    <t>CARES Act ESSER Competitive - WAS</t>
  </si>
  <si>
    <t>NSLP</t>
  </si>
  <si>
    <t>Fresh Fruits &amp; Vegetables Grant Program</t>
  </si>
  <si>
    <t>NSLP Equipment Grant</t>
  </si>
  <si>
    <t>Grants-in-Aid From Fed Government Thru Intermediate Agencies</t>
  </si>
  <si>
    <t>E-Rate Funds</t>
  </si>
  <si>
    <t>Revenue in Lieu of Taxes - Federal</t>
  </si>
  <si>
    <t>Revenue for/on Behalf of the School District</t>
  </si>
  <si>
    <t>Funds Transfer In</t>
  </si>
  <si>
    <t>Loan Proceeds</t>
  </si>
  <si>
    <t>Salaries-Teachers</t>
  </si>
  <si>
    <t>Salaries-Instructional Aides</t>
  </si>
  <si>
    <t>Salaries-Substitute Teachers</t>
  </si>
  <si>
    <t>Salaries-Licensed Administration</t>
  </si>
  <si>
    <t>Salaries-Non-licensed Administration</t>
  </si>
  <si>
    <t>Salaries-Other Licensed Staff</t>
  </si>
  <si>
    <t>Salaries-Other Classified/Support Staff</t>
  </si>
  <si>
    <t>Salaries-Retirees</t>
  </si>
  <si>
    <t>Salaries-Regular Employees</t>
  </si>
  <si>
    <t>Salaries-Reg-Instructional Aide</t>
  </si>
  <si>
    <t>Salaries-Reg-Substitute Teacher</t>
  </si>
  <si>
    <t>Salaries-Reg-Licensed Admin</t>
  </si>
  <si>
    <t>Salaries-Reg-Non-licensed Admin</t>
  </si>
  <si>
    <t>Salaries-Temporary Employees</t>
  </si>
  <si>
    <t>Salaries-Reg-Teachers</t>
  </si>
  <si>
    <t>Salaries-Reg-Instructional Aides or Assistants</t>
  </si>
  <si>
    <t>Salaries-Reg-Substitute Teachers</t>
  </si>
  <si>
    <t>Salaries-Reg-Licensed Administration</t>
  </si>
  <si>
    <t>Salaries-Reg-Non-licensed Administration</t>
  </si>
  <si>
    <t>Salaries-Reg-Other Licensed Staff</t>
  </si>
  <si>
    <t>Salaries-Reg-Other Classified and Support Staff</t>
  </si>
  <si>
    <t>Salaries-Reg-Retirees</t>
  </si>
  <si>
    <t>Salaries-Overtime</t>
  </si>
  <si>
    <t>Salaries-OT-Teachers</t>
  </si>
  <si>
    <t>Salaries-OT-Instructional Aides or Assistants</t>
  </si>
  <si>
    <t>Salaries-OT-Substitute Teachers</t>
  </si>
  <si>
    <t>Salaries-OT-Licensed Administration</t>
  </si>
  <si>
    <t>Salaries-OT-Non-licensed Administration</t>
  </si>
  <si>
    <t>Salaries-OT-Other Licensed Staff</t>
  </si>
  <si>
    <t>Salaries-OT-Other Classified and Support Staff</t>
  </si>
  <si>
    <t>Salaries-Sabbatical Leave</t>
  </si>
  <si>
    <t>Salaries-Sabbatical-Teachers</t>
  </si>
  <si>
    <t>Salaries-Sabbatical-Instructional Aides or Assistants</t>
  </si>
  <si>
    <t>Salaries-Sabbatical-Substitute Teachers</t>
  </si>
  <si>
    <t>Salaries-Sabbatical-Licensed Administration</t>
  </si>
  <si>
    <t>Salaries-Sabbatical-Non-licensed Administration</t>
  </si>
  <si>
    <t>Salaries-Sabbatical-Other Licensed Staff</t>
  </si>
  <si>
    <t>Salaries-Sabbatical-Other Classified and Support Staff</t>
  </si>
  <si>
    <t>Salaries-Additional Comp</t>
  </si>
  <si>
    <t>Salaries-Additional Comp-Teachers</t>
  </si>
  <si>
    <t>Salaries-Additional Comp-Instructional Aides</t>
  </si>
  <si>
    <t>Salaries-Additional Comp-Substitute Teachers</t>
  </si>
  <si>
    <t>Salaries-Additional Comp-Licensed Administration</t>
  </si>
  <si>
    <t>Salaries-Additional Comp-Non-licensed Administration</t>
  </si>
  <si>
    <t>Salaries-Additional Comp-Other Licensed Staff</t>
  </si>
  <si>
    <t>Salaries-Additional Comp-Other Classified and Support Staff</t>
  </si>
  <si>
    <t>Salaries-Extra Duties</t>
  </si>
  <si>
    <t>Salaries-Extra Duties-Teachers</t>
  </si>
  <si>
    <t>Salaries-Extra Duties-Instructional Aides or Assistants</t>
  </si>
  <si>
    <t>Salaries-Extra Duties-Substitute Teachers</t>
  </si>
  <si>
    <t>Salaries-Extra Duties-Licensed Administration</t>
  </si>
  <si>
    <t>Salaries-Extra Duties-Non-licensed Administration</t>
  </si>
  <si>
    <t>Salaries-Extra Duties-Other Licensed Staff</t>
  </si>
  <si>
    <t>Salaries-Extra Duties-Other Classified and Support Staff</t>
  </si>
  <si>
    <t>Salaries-Payroll Temporary Holding Account</t>
  </si>
  <si>
    <t>Employee Benefits - Group Insurance</t>
  </si>
  <si>
    <t>Employee Benefits - Social Security Contributions</t>
  </si>
  <si>
    <t>Employee Benefits - Retirement Contributions</t>
  </si>
  <si>
    <t>Employee Benefits - Medicare Payments</t>
  </si>
  <si>
    <t>Employee Benefits - Unemployment Compensation</t>
  </si>
  <si>
    <t>Employee Benefits - Workers Compensation</t>
  </si>
  <si>
    <t>Employee Benefits</t>
  </si>
  <si>
    <t>Employee Benefits - Retirement Contributions - PERS Contributions</t>
  </si>
  <si>
    <t>Employee Benefits - Tuition Reimbursement</t>
  </si>
  <si>
    <t>Employee Benefits - Health Benefits</t>
  </si>
  <si>
    <t>Employee Benefits - Other Employee Benefits</t>
  </si>
  <si>
    <t>Office/Administrative Services</t>
  </si>
  <si>
    <t>Professional Educational Services</t>
  </si>
  <si>
    <t>Training &amp; Development Services</t>
  </si>
  <si>
    <t>Training &amp; Development Services - Teachers</t>
  </si>
  <si>
    <t>Training &amp; Development Services - Instructional Aides</t>
  </si>
  <si>
    <t>Training &amp; Development Services - Substitute Teachers</t>
  </si>
  <si>
    <t>Training &amp; Development Services - Licensed Admin</t>
  </si>
  <si>
    <t>Training &amp; Development Services - Non-Licensed Admin</t>
  </si>
  <si>
    <t>Training &amp; Development Services - Other Licensed Personnel</t>
  </si>
  <si>
    <t>Training &amp; Development Services - Other Classified Personnel</t>
  </si>
  <si>
    <t>Training &amp; Development Services - Retirees</t>
  </si>
  <si>
    <t>Technology Related Training</t>
  </si>
  <si>
    <t>Other Professional Services</t>
  </si>
  <si>
    <t>Business Service Fees</t>
  </si>
  <si>
    <t>Marketing Services</t>
  </si>
  <si>
    <t>Technical Services</t>
  </si>
  <si>
    <t>Data Processing &amp; Coding Services</t>
  </si>
  <si>
    <t>Other Technical Services</t>
  </si>
  <si>
    <t>Other specialized services</t>
  </si>
  <si>
    <t>Utility Services</t>
  </si>
  <si>
    <t>Water and Sewer</t>
  </si>
  <si>
    <t>Cleaning Services</t>
  </si>
  <si>
    <t>Garbage and Disposal</t>
  </si>
  <si>
    <t>Janitorial and Custodial Services</t>
  </si>
  <si>
    <t>Repairs and Maintenance Services</t>
  </si>
  <si>
    <t>Repairs and Maintenance - non-Technology</t>
  </si>
  <si>
    <t>Repairs and Maintenance - Technology</t>
  </si>
  <si>
    <t>Rent Expense</t>
  </si>
  <si>
    <t>Rent - Land and Building</t>
  </si>
  <si>
    <t>Rental of Equipment and Vehicles</t>
  </si>
  <si>
    <t>Rentals of Computers and Related Equipment</t>
  </si>
  <si>
    <t>Rental of Other Items</t>
  </si>
  <si>
    <t>Construction Services</t>
  </si>
  <si>
    <t>Other Purchased Property Services</t>
  </si>
  <si>
    <t>Student Transportation Services</t>
  </si>
  <si>
    <t>Student Transportation</t>
  </si>
  <si>
    <t>Insurance</t>
  </si>
  <si>
    <t>Property Insurance</t>
  </si>
  <si>
    <t>Liability Insurance</t>
  </si>
  <si>
    <t>Fidelity and Other Insurance</t>
  </si>
  <si>
    <t>Communications</t>
  </si>
  <si>
    <t>Postage</t>
  </si>
  <si>
    <t>Voice and Voicemail</t>
  </si>
  <si>
    <t>Telephone service</t>
  </si>
  <si>
    <t>Cell phone service</t>
  </si>
  <si>
    <t>Internet services</t>
  </si>
  <si>
    <t>Delivery Services and Couriers</t>
  </si>
  <si>
    <t>Advertising</t>
  </si>
  <si>
    <t>Printing and Binding</t>
  </si>
  <si>
    <t>Food Service Management</t>
  </si>
  <si>
    <t>Travel</t>
  </si>
  <si>
    <t>Travel - Teachers (Instructional Licensed Personnel</t>
  </si>
  <si>
    <t>Travel - Instructional Aides (Non-Licensed Personnel</t>
  </si>
  <si>
    <t>Travel - Substitute Teachers</t>
  </si>
  <si>
    <t>Travel - Licensed Administrative Personnel</t>
  </si>
  <si>
    <t>Travel - Non-Licensed Administrative Personnel</t>
  </si>
  <si>
    <t>Travel - Other Licensed Personnel</t>
  </si>
  <si>
    <t>Travel - Other Classified/Support Personnel</t>
  </si>
  <si>
    <t>Travel - Retirees</t>
  </si>
  <si>
    <t>Travel - Non-Staff Individuals</t>
  </si>
  <si>
    <t>Intereducational, Interagency Purchased Services</t>
  </si>
  <si>
    <t>General Supplies</t>
  </si>
  <si>
    <t>Non-Cap Supplies/Equipment - Non-IT</t>
  </si>
  <si>
    <t>Fuel</t>
  </si>
  <si>
    <t>Other supplies</t>
  </si>
  <si>
    <t>Food</t>
  </si>
  <si>
    <t>Books and supplies</t>
  </si>
  <si>
    <t>Textbooks</t>
  </si>
  <si>
    <t>Supplies-Information Technology related-General</t>
  </si>
  <si>
    <t>Supplies - Technology - Software</t>
  </si>
  <si>
    <t>Supplies/Equipment - Information Technology Related</t>
  </si>
  <si>
    <t>Web-based and similar programs</t>
  </si>
  <si>
    <t>Property and Capital Outlay</t>
  </si>
  <si>
    <t>Land and Land Improvements</t>
  </si>
  <si>
    <t>Buildings</t>
  </si>
  <si>
    <t>Equipment</t>
  </si>
  <si>
    <t>Vehicles</t>
  </si>
  <si>
    <t>Furniture and Fixtures</t>
  </si>
  <si>
    <t>Computers and Hardware</t>
  </si>
  <si>
    <t>Technology Software</t>
  </si>
  <si>
    <t>Other Equipment</t>
  </si>
  <si>
    <t>Depreciation</t>
  </si>
  <si>
    <t>Dues and Fees</t>
  </si>
  <si>
    <t>Debt Service - Principal</t>
  </si>
  <si>
    <t>Interest</t>
  </si>
  <si>
    <t>Interest - Short Term</t>
  </si>
  <si>
    <t>Interest - Long Term</t>
  </si>
  <si>
    <t>Miscellaneous Expenditures</t>
  </si>
  <si>
    <t>Miscellaneous Expenditures -  Prior Year Expenses</t>
  </si>
  <si>
    <t>Penalties and Interest</t>
  </si>
  <si>
    <t>Indirect Costs</t>
  </si>
  <si>
    <t>Bad Debt</t>
  </si>
  <si>
    <t>Temporary JE clearing</t>
  </si>
  <si>
    <t>Uncategorized Expense</t>
  </si>
  <si>
    <t>Other Items - Fund Transfers Out</t>
  </si>
  <si>
    <t>Other Items - Loss on Sale of Capital Assets</t>
  </si>
  <si>
    <t>Other Items - Temporary JEs</t>
  </si>
  <si>
    <t>$3225/PY SpEd Y2</t>
  </si>
  <si>
    <t>Est $300/ADE</t>
  </si>
  <si>
    <t>Est $140/ADE</t>
  </si>
  <si>
    <t>Est $10/ADE</t>
  </si>
  <si>
    <t>Per revised CSP budget 8/6/20</t>
  </si>
  <si>
    <t>Est $45/ADE</t>
  </si>
  <si>
    <t>Est $25/ADE</t>
  </si>
  <si>
    <t>$3/FRL per Day</t>
  </si>
  <si>
    <t>NDE Loan</t>
  </si>
  <si>
    <t>Y1-6 Teachers $48k avg, 1 SpEd teacher, 1 science - see Payroll table</t>
  </si>
  <si>
    <t>Y1-enrichment stipends, IA in Y2 - planning Martial Arts (1/21/21)</t>
  </si>
  <si>
    <t>Y0 -Ed funded by CSP through March 2021</t>
  </si>
  <si>
    <t>Y0 DOO funded by CSP through June 2021, Y1-1 DOO &amp; 1 FT Bus Driver ($36k)</t>
  </si>
  <si>
    <t>Y1 CSP July 2021 stipends</t>
  </si>
  <si>
    <t>Est $4800/yr avg per EE</t>
  </si>
  <si>
    <t>6.2% of Non-PERS salaries</t>
  </si>
  <si>
    <t>NV PERS est EE/ER plan (15.25% ER exp)</t>
  </si>
  <si>
    <t>1.45% of eligible salaries</t>
  </si>
  <si>
    <t>2.95% of eligible salaries to annual cap ($32,500/Y1)</t>
  </si>
  <si>
    <t>.59% up to annual cap ($36,000)</t>
  </si>
  <si>
    <t>Banking/payroll, est 175/FTE</t>
  </si>
  <si>
    <t>SpEd $246/student</t>
  </si>
  <si>
    <t>Title II funded - total match revenue</t>
  </si>
  <si>
    <t>Legal ($5k), Audit ($14k)</t>
  </si>
  <si>
    <t>$45,000 covered by CSP, $20,000 covered by CSP-2(661)</t>
  </si>
  <si>
    <t xml:space="preserve">Recruitment </t>
  </si>
  <si>
    <t>Hosting fees, Tech support - $35/student</t>
  </si>
  <si>
    <t>SIS, student data collection, startup and then $30/student est</t>
  </si>
  <si>
    <t>Zoom, Google, Donation Box, Adobe</t>
  </si>
  <si>
    <t>Y1=$2500/mo, increase 15%/year</t>
  </si>
  <si>
    <t>Est $1,200/mo service, increase 10%/year</t>
  </si>
  <si>
    <t>Copiers to be purchased - see 650</t>
  </si>
  <si>
    <t>10% increase/year</t>
  </si>
  <si>
    <t>IT setup Y0/1 (CSP), phone $500/mo</t>
  </si>
  <si>
    <t>$15/student</t>
  </si>
  <si>
    <t>$1000/mo</t>
  </si>
  <si>
    <t>CSP funded Y0-1</t>
  </si>
  <si>
    <t>$25/ADE estimated</t>
  </si>
  <si>
    <t>1.25% of DSA</t>
  </si>
  <si>
    <t>CSP funded Y1, $25/student after, office supplies, $15/student, seating for family events 16$2500 ea Y1 CSP funded</t>
  </si>
  <si>
    <t>CSP funded, then faculty furniture $250/FTE, student furniture $150/new student</t>
  </si>
  <si>
    <t>$3.05/FRL per day (match revenue + small loss) waste</t>
  </si>
  <si>
    <t>supplies $200/FTE, Library books $15/new student, uniforms $20/student, other $70/student</t>
  </si>
  <si>
    <t>$150/student</t>
  </si>
  <si>
    <t>CSP funded Y0-1, student laptops $1500/classroom, faculty laptops $300/new FTE</t>
  </si>
  <si>
    <t>CSP funded Y0 &amp; Y1, $20/ADE therafter</t>
  </si>
  <si>
    <t>Y1 CSP funded (chromebooks, etc), est $10k/yr thereafter</t>
  </si>
  <si>
    <t>CSP funded Y0 &amp; Y1, thereafter iReady $30/new student, NWEA $10/ADE, STEP Literacy $20/ADE</t>
  </si>
  <si>
    <t>GAAP - Depreciation</t>
  </si>
  <si>
    <t>SOS filing fees</t>
  </si>
  <si>
    <t>Principal payments - NDE loan</t>
  </si>
  <si>
    <t>Assumes cash flow loans needed first 3 years, plus NDE loan interest</t>
  </si>
  <si>
    <t>Click here and insert LID</t>
  </si>
  <si>
    <t>CY ADE</t>
  </si>
  <si>
    <t>Enrichment - Financial Literacy &amp; Entrepreneurship (2 days/wk, 5 hrs, day, 36 wks est $15/hr)</t>
  </si>
  <si>
    <t>Enrichment - PE (1day/wk, 5 hrs, day, 36 wks est $15/hr)</t>
  </si>
  <si>
    <t>Enrichment - Art (1day/wk, 5 hrs, day, 36 wks est $15/hr)</t>
  </si>
  <si>
    <t>Enrichment - Music (1day/wk, 5 hrs, day, 36 wks est $15/hr)</t>
  </si>
  <si>
    <t>CSP-2 Stipend Jul21  (8 Teachers) (661-2)</t>
  </si>
  <si>
    <t>CSP-2 Stipend Jul21  (4 support) (661-2)</t>
  </si>
  <si>
    <t xml:space="preserve">EXECUTIVE DIRECTOR </t>
  </si>
  <si>
    <t>GAINOUS, BIANTE</t>
  </si>
  <si>
    <t>000-General (661-CSP 1 mo)</t>
  </si>
  <si>
    <t>000-General</t>
  </si>
  <si>
    <t>TBD FY21-22</t>
  </si>
  <si>
    <t xml:space="preserve">TEACHER </t>
  </si>
  <si>
    <t>SCIENCE TEACHER</t>
  </si>
  <si>
    <t>SPED TEACHER  (IDEA 639)</t>
  </si>
  <si>
    <t>639-SpEd IDEA</t>
  </si>
  <si>
    <t>633-Title I</t>
  </si>
  <si>
    <t>INSTRUCTIONAL AIDES/STUDENT SUPPORT (T1-633)</t>
  </si>
  <si>
    <t>802-NSLP (50%)</t>
  </si>
  <si>
    <t>BUS DRIVERS/SUPPORT NSLP (802)</t>
  </si>
  <si>
    <t>DEAN OF OPERATIONS</t>
  </si>
  <si>
    <t>BELLAMY, MARIAH</t>
  </si>
  <si>
    <t>TBD FY22-23</t>
  </si>
  <si>
    <t>OFFICE ADMINISTRATOR</t>
  </si>
  <si>
    <t>TEACHER</t>
  </si>
  <si>
    <t>TBD FY23-24</t>
  </si>
  <si>
    <t>SPED TEACHER (SpEd 205)</t>
  </si>
  <si>
    <t>205-SpEd State</t>
  </si>
  <si>
    <t>DEAN OF SCHOLAR SUPPORTS (SpEd 205)</t>
  </si>
  <si>
    <t>TBD FY24-25</t>
  </si>
  <si>
    <t>DEAN OF CURRICULUM AND INSTR</t>
  </si>
  <si>
    <t>DEAN OF SCHOOL CULTURE</t>
  </si>
  <si>
    <t>BUS DRIVERS/SUPPORT</t>
  </si>
  <si>
    <t xml:space="preserve">OPERATIONS </t>
  </si>
  <si>
    <t>ED CSP FUNDED (4/1/20-3/31/21) (661)</t>
  </si>
  <si>
    <t>661-CSP</t>
  </si>
  <si>
    <t>OPS - CSP FUNDED 4/1/20-3/31/21 (661)</t>
  </si>
  <si>
    <t>661-2 CSP</t>
  </si>
  <si>
    <t>CSP-2 funded (4/1/21-7/31/21)</t>
  </si>
  <si>
    <t>TBD FY25-26</t>
  </si>
  <si>
    <t>TEACHERS</t>
  </si>
  <si>
    <t>No benefits</t>
  </si>
  <si>
    <t>Average Annual H&amp;W</t>
  </si>
  <si>
    <t>Las Vegas Collegiate</t>
  </si>
  <si>
    <t>As of Jan FY2021</t>
  </si>
  <si>
    <t>SUBTOTAL - Revenue from Local Sources</t>
  </si>
  <si>
    <t>SUBTOTAL - Intermediate Revenue Sources</t>
  </si>
  <si>
    <t>SUBTOTAL - State Revenue</t>
  </si>
  <si>
    <t>SUBTOTAL - Federal Revenue</t>
  </si>
  <si>
    <t>SUBTOTAL - Other Financing Sources</t>
  </si>
  <si>
    <t>SUBTOTAL - Other Items</t>
  </si>
  <si>
    <t>SUBTOTAL - Personnel Services-Salaries</t>
  </si>
  <si>
    <t>SUBTOTAL - Personnel Services-Employee Benefits</t>
  </si>
  <si>
    <t>SUBTOTAL - Professional and Tech Services</t>
  </si>
  <si>
    <t>SUBTOTAL - Property Services</t>
  </si>
  <si>
    <t>SUBTOTAL - Other Services</t>
  </si>
  <si>
    <t>SUBTOTAL - Supplies</t>
  </si>
  <si>
    <t>SUBTOTAL - Depreciation Expense</t>
  </si>
  <si>
    <t>SUBTOTAL - Debt Service and Miscellaneous</t>
  </si>
  <si>
    <t>SUBTOTAL - Other Items - Expense</t>
  </si>
  <si>
    <t>Year 1</t>
  </si>
  <si>
    <t>2020-21</t>
  </si>
  <si>
    <t>H&amp;W Annual Cost Per Person</t>
  </si>
  <si>
    <t>Year 3</t>
  </si>
  <si>
    <t>2022-23</t>
  </si>
  <si>
    <t>Year 4</t>
  </si>
  <si>
    <t>2023-24</t>
  </si>
  <si>
    <t>Year 5</t>
  </si>
  <si>
    <t>2024-25</t>
  </si>
  <si>
    <t>Year 6</t>
  </si>
  <si>
    <t>2025-26</t>
  </si>
  <si>
    <t>Year 2</t>
  </si>
  <si>
    <t>2021-22</t>
  </si>
  <si>
    <t xml:space="preserve">Jan Forecast </t>
  </si>
  <si>
    <t xml:space="preserve">What-If 2 </t>
  </si>
  <si>
    <t xml:space="preserve">Variance: What-If 2  vs Jan Forecast </t>
  </si>
  <si>
    <t>Year 0</t>
  </si>
  <si>
    <t>What-if 2 2021 (for NDE loan app)</t>
  </si>
  <si>
    <t>GASB Adj</t>
  </si>
  <si>
    <t>Fund Basis (for NDE)</t>
  </si>
  <si>
    <t>add capex, excl depreciation</t>
  </si>
  <si>
    <t>excl accrued interest</t>
  </si>
  <si>
    <t>Net Inflows</t>
  </si>
  <si>
    <t>End Fund Bal</t>
  </si>
  <si>
    <t>Loans Payable (Current) - Cash Flow</t>
  </si>
  <si>
    <t>Debt Service and Miscellaneous, incl NDE Y2</t>
  </si>
  <si>
    <t>Less Accruals at 6/30</t>
  </si>
  <si>
    <t xml:space="preserve">Ending Bal per NDE Template </t>
  </si>
  <si>
    <t>Entry in order of NDE Template</t>
  </si>
  <si>
    <t>Revenues</t>
  </si>
  <si>
    <t>DSA (Basic Support)</t>
  </si>
  <si>
    <t>DSA Sponsorship Fee - include in expense</t>
  </si>
  <si>
    <t>State Special Ed</t>
  </si>
  <si>
    <t>IDEA Part C</t>
  </si>
  <si>
    <t>IDEA Part B</t>
  </si>
  <si>
    <t>Title III</t>
  </si>
  <si>
    <t>Bully Prevention</t>
  </si>
  <si>
    <t>PreK</t>
  </si>
  <si>
    <t>E-Rate</t>
  </si>
  <si>
    <t>Gifted and Talented</t>
  </si>
  <si>
    <t>SPCSA Charter Loan</t>
  </si>
  <si>
    <t>Title IV</t>
  </si>
  <si>
    <t>Salaries</t>
  </si>
  <si>
    <t>Purchased Services</t>
  </si>
  <si>
    <t>Other (interest, less accrued, not paid)</t>
  </si>
  <si>
    <t>Other fees</t>
  </si>
  <si>
    <t>Total expense</t>
  </si>
  <si>
    <t>diff</t>
  </si>
  <si>
    <t>Net adj for PY accruals</t>
  </si>
  <si>
    <t>CSP - Other Federal</t>
  </si>
  <si>
    <t xml:space="preserve">Other Local </t>
  </si>
  <si>
    <t>CF per NDE Budget Template:</t>
  </si>
  <si>
    <t>Beg cash = fund balance</t>
  </si>
  <si>
    <t>AP - incl in June</t>
  </si>
  <si>
    <t>AR - incl in June</t>
  </si>
  <si>
    <t>Capex - bus</t>
  </si>
  <si>
    <t>OK</t>
  </si>
  <si>
    <t>FY22 Y1 = use FY21 rate $6135 Basic, $1180 Outside, 2% est COLA in Y2 &amp; 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</si>
</sst>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_);_(* \(#,##0.00\);_(* \-??_);_(@_)"/>
    <numFmt numFmtId="167" formatCode="&quot;$&quot;#,##0"/>
  </numFmts>
  <fonts count="76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1"/>
      <name val="Times New Roman"/>
      <family val="1"/>
    </font>
    <font>
      <sz val="10"/>
      <name val="MS Sans Serif"/>
      <family val="2"/>
    </font>
    <font>
      <sz val="9"/>
      <name val="Geneva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2"/>
      <name val="Comic Sans MS"/>
      <family val="4"/>
    </font>
    <font>
      <sz val="11"/>
      <color rgb="FF9C6500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rgb="FF9C5700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3"/>
      <name val="Calibri Light"/>
      <family val="2"/>
      <scheme val="major"/>
    </font>
    <font>
      <sz val="10"/>
      <name val="DUTCH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0" tint="-4.9989318521683403E-2"/>
      <name val="Arial"/>
      <family val="2"/>
    </font>
    <font>
      <sz val="9"/>
      <color theme="0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Franklin Gothic Book"/>
      <family val="2"/>
    </font>
    <font>
      <sz val="11"/>
      <color rgb="FF000000"/>
      <name val="Franklin Gothic Book"/>
      <family val="2"/>
    </font>
    <font>
      <sz val="18"/>
      <name val="Franklin Gothic Book"/>
      <family val="2"/>
    </font>
    <font>
      <b/>
      <sz val="10.5"/>
      <color rgb="FF000000"/>
      <name val="Franklin Gothic Book"/>
      <family val="2"/>
    </font>
    <font>
      <sz val="12"/>
      <color rgb="FF000000"/>
      <name val="Franklin Gothic Book"/>
      <family val="2"/>
    </font>
    <font>
      <b/>
      <sz val="12"/>
      <color rgb="FF000000"/>
      <name val="Franklin Gothic Book"/>
      <family val="2"/>
    </font>
    <font>
      <b/>
      <sz val="16"/>
      <color rgb="FF000000"/>
      <name val="Franklin Gothic Book"/>
      <family val="2"/>
    </font>
    <font>
      <b/>
      <sz val="16"/>
      <name val="Franklin Gothic Book"/>
      <family val="2"/>
    </font>
    <font>
      <b/>
      <sz val="16"/>
      <color theme="0"/>
      <name val="Franklin Gothic Book"/>
      <family val="2"/>
    </font>
    <font>
      <sz val="9"/>
      <color indexed="81"/>
      <name val="Tahoma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EA25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5C9A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3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theme="2" tint="-0.499984740745262"/>
      </right>
      <top/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 style="medium">
        <color theme="2" tint="-0.499984740745262"/>
      </left>
      <right/>
      <top/>
      <bottom style="medium">
        <color theme="2" tint="-0.499984740745262"/>
      </bottom>
      <diagonal/>
    </border>
    <border>
      <left/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/>
      <top/>
      <bottom/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 style="medium">
        <color theme="2" tint="-0.499984740745262"/>
      </left>
      <right/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/>
      <diagonal/>
    </border>
    <border>
      <left style="medium">
        <color theme="2" tint="-0.49998474074526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medium">
        <color theme="2" tint="-0.499984740745262"/>
      </left>
      <right style="thin">
        <color theme="2" tint="-9.9978637043366805E-2"/>
      </right>
      <top/>
      <bottom/>
      <diagonal/>
    </border>
    <border>
      <left style="medium">
        <color theme="2" tint="-0.49998474074526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theme="2" tint="-0.49998474074526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/>
      <right/>
      <top style="medium">
        <color theme="2" tint="-0.499984740745262"/>
      </top>
      <bottom/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medium">
        <color rgb="FFFFFFFF"/>
      </top>
      <bottom style="thin">
        <color rgb="FFBFBFBF"/>
      </bottom>
      <diagonal/>
    </border>
    <border>
      <left/>
      <right style="thin">
        <color rgb="FFBFBFBF"/>
      </right>
      <top style="medium">
        <color rgb="FFFFFFFF"/>
      </top>
      <bottom style="thin">
        <color rgb="FFBFBFBF"/>
      </bottom>
      <diagonal/>
    </border>
    <border>
      <left/>
      <right style="thin">
        <color theme="0" tint="-0.249977111117893"/>
      </right>
      <top style="medium">
        <color rgb="FFFFFFFF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rgb="FFFFFFFF"/>
      </top>
      <bottom style="thin">
        <color theme="0" tint="-0.249977111117893"/>
      </bottom>
      <diagonal/>
    </border>
    <border>
      <left style="thin">
        <color rgb="FFBFBFBF"/>
      </left>
      <right style="thin">
        <color rgb="FFBFBFBF"/>
      </right>
      <top style="thin">
        <color rgb="FFD9D9D9"/>
      </top>
      <bottom style="medium">
        <color rgb="FFFFFFFF"/>
      </bottom>
      <diagonal/>
    </border>
    <border>
      <left/>
      <right style="thin">
        <color rgb="FFBFBFBF"/>
      </right>
      <top style="thin">
        <color rgb="FFD9D9D9"/>
      </top>
      <bottom style="medium">
        <color rgb="FFFFFFFF"/>
      </bottom>
      <diagonal/>
    </border>
    <border>
      <left/>
      <right style="thin">
        <color theme="0" tint="-0.249977111117893"/>
      </right>
      <top style="thin">
        <color rgb="FFD9D9D9"/>
      </top>
      <bottom style="medium">
        <color rgb="FFFFFFFF"/>
      </bottom>
      <diagonal/>
    </border>
    <border>
      <left style="thin">
        <color theme="0" tint="-0.249977111117893"/>
      </left>
      <right/>
      <top style="thin">
        <color rgb="FFD9D9D9"/>
      </top>
      <bottom style="medium">
        <color rgb="FFFFFFFF"/>
      </bottom>
      <diagonal/>
    </border>
    <border>
      <left style="thin">
        <color rgb="FFBFBFBF"/>
      </left>
      <right/>
      <top/>
      <bottom/>
      <diagonal/>
    </border>
    <border>
      <left style="thin">
        <color rgb="FFBFBFBF"/>
      </left>
      <right style="thin">
        <color rgb="FFBFBFBF"/>
      </right>
      <top style="medium">
        <color rgb="FFFFFFFF"/>
      </top>
      <bottom style="thin">
        <color rgb="FFD9D9D9"/>
      </bottom>
      <diagonal/>
    </border>
    <border>
      <left/>
      <right style="thin">
        <color rgb="FFBFBFBF"/>
      </right>
      <top style="medium">
        <color rgb="FFFFFFFF"/>
      </top>
      <bottom style="thin">
        <color rgb="FFD9D9D9"/>
      </bottom>
      <diagonal/>
    </border>
    <border>
      <left/>
      <right style="thin">
        <color theme="0" tint="-0.249977111117893"/>
      </right>
      <top style="medium">
        <color rgb="FFFFFFFF"/>
      </top>
      <bottom style="thin">
        <color rgb="FFD9D9D9"/>
      </bottom>
      <diagonal/>
    </border>
    <border>
      <left style="thin">
        <color theme="0" tint="-0.249977111117893"/>
      </left>
      <right/>
      <top style="medium">
        <color rgb="FFFFFFFF"/>
      </top>
      <bottom style="thin">
        <color rgb="FFD9D9D9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/>
      <right style="thin">
        <color rgb="FFBFBFBF"/>
      </right>
      <top/>
      <bottom/>
      <diagonal/>
    </border>
    <border>
      <left/>
      <right style="thin">
        <color theme="0" tint="-0.249977111117893"/>
      </right>
      <top style="thin">
        <color rgb="FFBFBFBF"/>
      </top>
      <bottom style="medium">
        <color rgb="FFFFFFFF"/>
      </bottom>
      <diagonal/>
    </border>
    <border>
      <left style="thin">
        <color theme="0" tint="-0.249977111117893"/>
      </left>
      <right/>
      <top style="thin">
        <color rgb="FFBFBFBF"/>
      </top>
      <bottom style="medium">
        <color rgb="FFFFFFFF"/>
      </bottom>
      <diagonal/>
    </border>
    <border>
      <left style="thin">
        <color rgb="FFBFBFBF"/>
      </left>
      <right style="thin">
        <color rgb="FFBFBFBF"/>
      </right>
      <top style="thick">
        <color rgb="FF000000"/>
      </top>
      <bottom style="thin">
        <color rgb="FFBFBFBF"/>
      </bottom>
      <diagonal/>
    </border>
    <border>
      <left/>
      <right style="thin">
        <color rgb="FFBFBFBF"/>
      </right>
      <top style="thick">
        <color rgb="FF000000"/>
      </top>
      <bottom style="thin">
        <color rgb="FFBFBFBF"/>
      </bottom>
      <diagonal/>
    </border>
    <border>
      <left/>
      <right style="thin">
        <color theme="0" tint="-0.249977111117893"/>
      </right>
      <top style="thick">
        <color rgb="FF000000"/>
      </top>
      <bottom style="thin">
        <color rgb="FFBFBFBF"/>
      </bottom>
      <diagonal/>
    </border>
    <border>
      <left style="thin">
        <color theme="0" tint="-0.249977111117893"/>
      </left>
      <right/>
      <top style="thick">
        <color rgb="FF000000"/>
      </top>
      <bottom style="thin">
        <color rgb="FFBFBFBF"/>
      </bottom>
      <diagonal/>
    </border>
    <border>
      <left style="thin">
        <color rgb="FFBFBFBF"/>
      </left>
      <right/>
      <top style="medium">
        <color rgb="FFFFFFFF"/>
      </top>
      <bottom style="thin">
        <color rgb="FFBFBFBF"/>
      </bottom>
      <diagonal/>
    </border>
    <border>
      <left/>
      <right style="thin">
        <color theme="0" tint="-0.249977111117893"/>
      </right>
      <top/>
      <bottom style="thick">
        <color rgb="FF000000"/>
      </bottom>
      <diagonal/>
    </border>
    <border>
      <left style="thin">
        <color theme="0" tint="-0.249977111117893"/>
      </left>
      <right/>
      <top/>
      <bottom style="thick">
        <color rgb="FF000000"/>
      </bottom>
      <diagonal/>
    </border>
    <border>
      <left style="thin">
        <color rgb="FFBFBFBF"/>
      </left>
      <right/>
      <top/>
      <bottom style="medium">
        <color rgb="FFFFFFFF"/>
      </bottom>
      <diagonal/>
    </border>
    <border>
      <left style="thin">
        <color rgb="FFBFBFBF"/>
      </left>
      <right style="thin">
        <color rgb="FFBFBFBF"/>
      </right>
      <top style="thin">
        <color rgb="FF000000"/>
      </top>
      <bottom/>
      <diagonal/>
    </border>
    <border>
      <left/>
      <right style="thin">
        <color rgb="FFBFBFBF"/>
      </right>
      <top style="thin">
        <color rgb="FF000000"/>
      </top>
      <bottom/>
      <diagonal/>
    </border>
    <border>
      <left/>
      <right style="thin">
        <color theme="0" tint="-0.249977111117893"/>
      </right>
      <top style="thin">
        <color rgb="FF000000"/>
      </top>
      <bottom/>
      <diagonal/>
    </border>
    <border>
      <left style="thin">
        <color theme="0" tint="-0.249977111117893"/>
      </left>
      <right/>
      <top style="thin">
        <color rgb="FF000000"/>
      </top>
      <bottom/>
      <diagonal/>
    </border>
    <border>
      <left style="thin">
        <color rgb="FFBFBFBF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 style="thin">
        <color rgb="FF000000"/>
      </bottom>
      <diagonal/>
    </border>
    <border>
      <left/>
      <right style="thin">
        <color rgb="FFBFBFBF"/>
      </right>
      <top/>
      <bottom style="thin">
        <color rgb="FF000000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rgb="FF000000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rgb="FF000000"/>
      </bottom>
      <diagonal/>
    </border>
    <border>
      <left/>
      <right style="thin">
        <color theme="0" tint="-0.249977111117893"/>
      </right>
      <top style="thin">
        <color rgb="FFBFBFBF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rgb="FFBFBFBF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rgb="FFBFBFBF"/>
      </top>
      <bottom style="thin">
        <color rgb="FFBFBFBF"/>
      </bottom>
      <diagonal/>
    </border>
    <border>
      <left style="thin">
        <color theme="0" tint="-0.249977111117893"/>
      </left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theme="0" tint="-0.249977111117893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medium">
        <color rgb="FFFFFFFF"/>
      </top>
      <bottom/>
      <diagonal/>
    </border>
    <border>
      <left/>
      <right style="thin">
        <color rgb="FFBFBFBF"/>
      </right>
      <top style="medium">
        <color rgb="FFFFFFFF"/>
      </top>
      <bottom/>
      <diagonal/>
    </border>
    <border>
      <left/>
      <right style="thin">
        <color theme="0" tint="-0.249977111117893"/>
      </right>
      <top style="medium">
        <color rgb="FFFFFFFF"/>
      </top>
      <bottom style="thin">
        <color rgb="FFBFBFBF"/>
      </bottom>
      <diagonal/>
    </border>
    <border>
      <left style="thin">
        <color theme="0" tint="-0.249977111117893"/>
      </left>
      <right/>
      <top style="medium">
        <color rgb="FFFFFFFF"/>
      </top>
      <bottom style="thin">
        <color rgb="FFBFBFBF"/>
      </bottom>
      <diagonal/>
    </border>
    <border>
      <left style="thin">
        <color rgb="FFBFBFBF"/>
      </left>
      <right/>
      <top style="medium">
        <color rgb="FFFFFFFF"/>
      </top>
      <bottom/>
      <diagonal/>
    </border>
    <border>
      <left style="thin">
        <color rgb="FFBFBFBF"/>
      </left>
      <right style="thin">
        <color rgb="FFBFBFBF"/>
      </right>
      <top style="thin">
        <color rgb="FF000000"/>
      </top>
      <bottom style="medium">
        <color rgb="FFFFFFFF"/>
      </bottom>
      <diagonal/>
    </border>
    <border>
      <left/>
      <right style="thin">
        <color rgb="FFBFBFBF"/>
      </right>
      <top style="thin">
        <color rgb="FF000000"/>
      </top>
      <bottom style="medium">
        <color rgb="FFFFFFFF"/>
      </bottom>
      <diagonal/>
    </border>
    <border>
      <left/>
      <right style="thin">
        <color theme="0" tint="-0.249977111117893"/>
      </right>
      <top style="thin">
        <color rgb="FF000000"/>
      </top>
      <bottom style="medium">
        <color rgb="FFFFFFFF"/>
      </bottom>
      <diagonal/>
    </border>
    <border>
      <left style="thin">
        <color theme="0" tint="-0.249977111117893"/>
      </left>
      <right/>
      <top style="thin">
        <color rgb="FF000000"/>
      </top>
      <bottom style="medium">
        <color rgb="FFFFFFFF"/>
      </bottom>
      <diagonal/>
    </border>
    <border>
      <left style="thin">
        <color rgb="FFBFBFBF"/>
      </left>
      <right style="thin">
        <color theme="0" tint="-0.249977111117893"/>
      </right>
      <top/>
      <bottom style="medium">
        <color rgb="FFFFFFF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000000"/>
      </bottom>
      <diagonal/>
    </border>
    <border>
      <left/>
      <right style="thin">
        <color rgb="FFBFBFBF"/>
      </right>
      <top style="thin">
        <color rgb="FFBFBFBF"/>
      </top>
      <bottom style="thin">
        <color rgb="FF000000"/>
      </bottom>
      <diagonal/>
    </border>
    <border>
      <left/>
      <right style="thin">
        <color theme="0" tint="-0.249977111117893"/>
      </right>
      <top style="thin">
        <color rgb="FFBFBFBF"/>
      </top>
      <bottom style="thin">
        <color rgb="FF000000"/>
      </bottom>
      <diagonal/>
    </border>
    <border>
      <left style="thin">
        <color theme="0" tint="-0.249977111117893"/>
      </left>
      <right/>
      <top style="thin">
        <color rgb="FFBFBFBF"/>
      </top>
      <bottom style="thin">
        <color rgb="FF000000"/>
      </bottom>
      <diagonal/>
    </border>
    <border>
      <left/>
      <right style="medium">
        <color theme="2" tint="-0.499984740745262"/>
      </right>
      <top/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/>
      <right/>
      <top style="thin">
        <color theme="2" tint="-9.9978637043366805E-2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 style="thin">
        <color theme="0" tint="-0.249977111117893"/>
      </right>
      <top style="thin">
        <color theme="2" tint="-9.9978637043366805E-2"/>
      </top>
      <bottom style="thin">
        <color rgb="FFBFBFBF"/>
      </bottom>
      <diagonal/>
    </border>
    <border>
      <left style="thin">
        <color theme="0" tint="-0.249977111117893"/>
      </left>
      <right/>
      <top style="thin">
        <color theme="2" tint="-9.9978637043366805E-2"/>
      </top>
      <bottom style="thin">
        <color rgb="FFBFBFBF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thin">
        <color theme="2" tint="-9.9978637043366805E-2"/>
      </bottom>
      <diagonal/>
    </border>
    <border>
      <left/>
      <right/>
      <top style="medium">
        <color theme="2" tint="-0.499984740745262"/>
      </top>
      <bottom style="thin">
        <color theme="2" tint="-9.9978637043366805E-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thin">
        <color theme="2" tint="-9.9978637043366805E-2"/>
      </bottom>
      <diagonal/>
    </border>
    <border>
      <left style="thin">
        <color rgb="FFBFBFBF"/>
      </left>
      <right style="thin">
        <color rgb="FFBFBFBF"/>
      </right>
      <top/>
      <bottom style="thin">
        <color theme="2" tint="-9.9978637043366805E-2"/>
      </bottom>
      <diagonal/>
    </border>
    <border>
      <left/>
      <right style="thin">
        <color rgb="FFBFBFBF"/>
      </right>
      <top/>
      <bottom style="thin">
        <color theme="2" tint="-9.9978637043366805E-2"/>
      </bottom>
      <diagonal/>
    </border>
    <border>
      <left/>
      <right style="thin">
        <color theme="0" tint="-0.249977111117893"/>
      </right>
      <top/>
      <bottom style="thin">
        <color theme="2" tint="-9.9978637043366805E-2"/>
      </bottom>
      <diagonal/>
    </border>
    <border>
      <left style="thin">
        <color theme="0" tint="-0.249977111117893"/>
      </left>
      <right/>
      <top/>
      <bottom style="thin">
        <color theme="2" tint="-9.9978637043366805E-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9.9978637043366805E-2"/>
      </left>
      <right style="thin">
        <color rgb="FFBFBFBF"/>
      </right>
      <top/>
      <bottom/>
      <diagonal/>
    </border>
    <border>
      <left/>
      <right style="thin">
        <color theme="2" tint="-9.9978637043366805E-2"/>
      </right>
      <top style="medium">
        <color theme="0"/>
      </top>
      <bottom/>
      <diagonal/>
    </border>
    <border>
      <left style="thin">
        <color theme="2" tint="-9.9978637043366805E-2"/>
      </left>
      <right/>
      <top style="medium">
        <color theme="0"/>
      </top>
      <bottom/>
      <diagonal/>
    </border>
    <border>
      <left style="thin">
        <color rgb="FFBFBFBF"/>
      </left>
      <right/>
      <top style="thick">
        <color rgb="FFFFFFFF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rgb="FFBFBFBF"/>
      </left>
      <right/>
      <top style="thin">
        <color rgb="FFBFBFBF"/>
      </top>
      <bottom style="thick">
        <color rgb="FFFFFFFF"/>
      </bottom>
      <diagonal/>
    </border>
    <border>
      <left style="medium">
        <color theme="2" tint="-0.499984740745262"/>
      </left>
      <right style="thin">
        <color theme="2"/>
      </right>
      <top/>
      <bottom style="thin">
        <color theme="2"/>
      </bottom>
      <diagonal/>
    </border>
    <border>
      <left style="medium">
        <color theme="2" tint="-0.499984740745262"/>
      </left>
      <right style="thin">
        <color theme="2"/>
      </right>
      <top style="thin">
        <color theme="2"/>
      </top>
      <bottom/>
      <diagonal/>
    </border>
    <border>
      <left style="thin">
        <color rgb="FFBFBFBF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rgb="FFBFBFBF"/>
      </left>
      <right/>
      <top/>
      <bottom style="thin">
        <color theme="2" tint="-9.9978637043366805E-2"/>
      </bottom>
      <diagonal/>
    </border>
    <border>
      <left/>
      <right style="medium">
        <color theme="2" tint="-0.49998474074526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112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9" fontId="8" fillId="0" borderId="3" applyFont="0" applyFill="0" applyBorder="0" applyAlignment="0" applyProtection="0">
      <alignment horizontal="right"/>
    </xf>
    <xf numFmtId="0" fontId="9" fillId="0" borderId="0"/>
    <xf numFmtId="0" fontId="11" fillId="0" borderId="0"/>
    <xf numFmtId="0" fontId="8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17" applyNumberFormat="0" applyAlignment="0" applyProtection="0"/>
    <xf numFmtId="0" fontId="23" fillId="8" borderId="18" applyNumberFormat="0" applyAlignment="0" applyProtection="0"/>
    <xf numFmtId="0" fontId="24" fillId="8" borderId="17" applyNumberFormat="0" applyAlignment="0" applyProtection="0"/>
    <xf numFmtId="0" fontId="25" fillId="0" borderId="19" applyNumberFormat="0" applyFill="0" applyAlignment="0" applyProtection="0"/>
    <xf numFmtId="0" fontId="26" fillId="9" borderId="20" applyNumberFormat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22" applyNumberFormat="0" applyFill="0" applyAlignment="0" applyProtection="0"/>
    <xf numFmtId="0" fontId="2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8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8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8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0" fontId="8" fillId="35" borderId="2">
      <alignment horizontal="left"/>
    </xf>
    <xf numFmtId="0" fontId="8" fillId="35" borderId="7">
      <alignment horizontal="left"/>
    </xf>
    <xf numFmtId="0" fontId="8" fillId="35" borderId="10">
      <alignment horizontal="left"/>
    </xf>
    <xf numFmtId="44" fontId="8" fillId="0" borderId="0" applyFont="0" applyFill="0" applyBorder="0" applyAlignment="0" applyProtection="0"/>
    <xf numFmtId="14" fontId="8" fillId="0" borderId="0" applyFont="0" applyFill="0" applyBorder="0" applyProtection="0">
      <alignment horizontal="left"/>
    </xf>
    <xf numFmtId="0" fontId="30" fillId="0" borderId="2">
      <alignment horizontal="left"/>
    </xf>
    <xf numFmtId="2" fontId="8" fillId="0" borderId="0" applyFill="0" applyProtection="0"/>
    <xf numFmtId="0" fontId="30" fillId="35" borderId="13">
      <alignment horizontal="left"/>
    </xf>
    <xf numFmtId="0" fontId="30" fillId="35" borderId="4">
      <alignment horizontal="left"/>
    </xf>
    <xf numFmtId="49" fontId="8" fillId="0" borderId="3" applyFont="0" applyFill="0" applyBorder="0" applyAlignment="0" applyProtection="0">
      <alignment horizontal="right"/>
    </xf>
    <xf numFmtId="0" fontId="8" fillId="0" borderId="0">
      <alignment horizontal="left"/>
    </xf>
    <xf numFmtId="0" fontId="30" fillId="35" borderId="11">
      <alignment horizontal="left"/>
    </xf>
    <xf numFmtId="0" fontId="8" fillId="0" borderId="2">
      <alignment horizontal="left"/>
    </xf>
    <xf numFmtId="0" fontId="30" fillId="35" borderId="5">
      <alignment horizontal="left"/>
    </xf>
    <xf numFmtId="0" fontId="30" fillId="35" borderId="8">
      <alignment horizontal="left"/>
    </xf>
    <xf numFmtId="0" fontId="30" fillId="35" borderId="26">
      <alignment horizontal="left"/>
    </xf>
    <xf numFmtId="0" fontId="8" fillId="0" borderId="3">
      <alignment horizontal="right"/>
    </xf>
    <xf numFmtId="0" fontId="9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/>
    <xf numFmtId="0" fontId="9" fillId="0" borderId="0"/>
    <xf numFmtId="0" fontId="9" fillId="12" borderId="0" applyNumberFormat="0" applyBorder="0" applyAlignment="0" applyProtection="0"/>
    <xf numFmtId="0" fontId="28" fillId="11" borderId="0" applyNumberFormat="0" applyBorder="0" applyAlignment="0" applyProtection="0"/>
    <xf numFmtId="0" fontId="8" fillId="35" borderId="2">
      <alignment horizontal="left"/>
    </xf>
    <xf numFmtId="44" fontId="8" fillId="0" borderId="0" applyFont="0" applyFill="0" applyBorder="0" applyAlignment="0" applyProtection="0"/>
    <xf numFmtId="2" fontId="8" fillId="0" borderId="0" applyFill="0" applyProtection="0"/>
    <xf numFmtId="2" fontId="8" fillId="0" borderId="0" applyFill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2">
      <alignment horizontal="left"/>
    </xf>
    <xf numFmtId="0" fontId="8" fillId="0" borderId="2">
      <alignment horizontal="left"/>
    </xf>
    <xf numFmtId="0" fontId="30" fillId="35" borderId="5">
      <alignment horizontal="left"/>
    </xf>
    <xf numFmtId="0" fontId="8" fillId="0" borderId="3">
      <alignment horizontal="right"/>
    </xf>
    <xf numFmtId="0" fontId="8" fillId="0" borderId="3">
      <alignment horizontal="right"/>
    </xf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3" fillId="0" borderId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19" fillId="0" borderId="16" applyNumberFormat="0" applyFill="0" applyAlignment="0" applyProtection="0"/>
    <xf numFmtId="0" fontId="8" fillId="0" borderId="0"/>
    <xf numFmtId="0" fontId="9" fillId="0" borderId="0"/>
    <xf numFmtId="0" fontId="32" fillId="0" borderId="0"/>
    <xf numFmtId="0" fontId="34" fillId="0" borderId="0"/>
    <xf numFmtId="0" fontId="4" fillId="0" borderId="0"/>
    <xf numFmtId="0" fontId="35" fillId="0" borderId="0"/>
    <xf numFmtId="0" fontId="31" fillId="0" borderId="0"/>
    <xf numFmtId="0" fontId="33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ill="0" applyBorder="0" applyAlignment="0" applyProtection="0"/>
    <xf numFmtId="9" fontId="31" fillId="0" borderId="0" applyFont="0" applyFill="0" applyBorder="0" applyAlignment="0" applyProtection="0"/>
    <xf numFmtId="0" fontId="37" fillId="0" borderId="0"/>
    <xf numFmtId="43" fontId="38" fillId="0" borderId="0" applyFont="0" applyFill="0" applyBorder="0" applyAlignment="0" applyProtection="0"/>
    <xf numFmtId="9" fontId="37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/>
    <xf numFmtId="0" fontId="28" fillId="19" borderId="0" applyNumberFormat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4" borderId="0" applyNumberFormat="0" applyBorder="0" applyAlignment="0" applyProtection="0"/>
    <xf numFmtId="0" fontId="9" fillId="10" borderId="21" applyNumberFormat="0" applyFont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4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10" borderId="21" applyNumberFormat="0" applyFont="0" applyAlignment="0" applyProtection="0"/>
    <xf numFmtId="43" fontId="4" fillId="0" borderId="0" applyFont="0" applyFill="0" applyBorder="0" applyAlignment="0" applyProtection="0"/>
    <xf numFmtId="0" fontId="9" fillId="0" borderId="0"/>
    <xf numFmtId="44" fontId="4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8" fillId="0" borderId="0"/>
    <xf numFmtId="43" fontId="9" fillId="0" borderId="0" applyFont="0" applyFill="0" applyBorder="0" applyAlignment="0" applyProtection="0"/>
    <xf numFmtId="0" fontId="39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4" borderId="0" applyNumberFormat="0" applyBorder="0" applyAlignment="0" applyProtection="0"/>
    <xf numFmtId="0" fontId="39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4" borderId="0" applyNumberFormat="0" applyBorder="0" applyAlignment="0" applyProtection="0"/>
    <xf numFmtId="0" fontId="54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0" fontId="8" fillId="0" borderId="0"/>
    <xf numFmtId="43" fontId="31" fillId="0" borderId="0" applyFont="0" applyFill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4" borderId="0" applyNumberFormat="0" applyBorder="0" applyAlignment="0" applyProtection="0"/>
    <xf numFmtId="0" fontId="55" fillId="0" borderId="0"/>
    <xf numFmtId="44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9" fillId="0" borderId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57" fillId="0" borderId="0"/>
    <xf numFmtId="0" fontId="9" fillId="0" borderId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0" borderId="21" applyNumberFormat="0" applyFont="0" applyAlignment="0" applyProtection="0"/>
    <xf numFmtId="0" fontId="9" fillId="0" borderId="0"/>
    <xf numFmtId="0" fontId="9" fillId="0" borderId="0"/>
    <xf numFmtId="0" fontId="54" fillId="6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8" fillId="35" borderId="2">
      <alignment horizontal="left"/>
    </xf>
    <xf numFmtId="14" fontId="8" fillId="0" borderId="0" applyFont="0" applyFill="0" applyBorder="0" applyProtection="0">
      <alignment horizontal="left"/>
    </xf>
    <xf numFmtId="0" fontId="30" fillId="0" borderId="2">
      <alignment horizontal="left"/>
    </xf>
    <xf numFmtId="0" fontId="8" fillId="0" borderId="0">
      <alignment horizontal="left"/>
    </xf>
    <xf numFmtId="0" fontId="8" fillId="0" borderId="2">
      <alignment horizontal="left"/>
    </xf>
    <xf numFmtId="0" fontId="9" fillId="0" borderId="0"/>
    <xf numFmtId="9" fontId="4" fillId="0" borderId="0" applyFont="0" applyFill="0" applyBorder="0" applyAlignment="0" applyProtection="0"/>
    <xf numFmtId="0" fontId="8" fillId="0" borderId="0"/>
    <xf numFmtId="0" fontId="9" fillId="0" borderId="0"/>
    <xf numFmtId="0" fontId="9" fillId="12" borderId="0" applyNumberFormat="0" applyBorder="0" applyAlignment="0" applyProtection="0"/>
    <xf numFmtId="0" fontId="8" fillId="0" borderId="2">
      <alignment horizontal="left"/>
    </xf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44" fontId="4" fillId="0" borderId="0" applyFont="0" applyFill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0" borderId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21" applyNumberFormat="0" applyFont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0" borderId="21" applyNumberFormat="0" applyFont="0" applyAlignment="0" applyProtection="0"/>
    <xf numFmtId="0" fontId="8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8" fillId="0" borderId="0"/>
    <xf numFmtId="0" fontId="4" fillId="0" borderId="0"/>
    <xf numFmtId="9" fontId="4" fillId="0" borderId="0" applyFont="0" applyFill="0" applyBorder="0" applyAlignment="0" applyProtection="0"/>
    <xf numFmtId="0" fontId="39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4" borderId="0" applyNumberFormat="0" applyBorder="0" applyAlignment="0" applyProtection="0"/>
    <xf numFmtId="0" fontId="9" fillId="0" borderId="0"/>
    <xf numFmtId="0" fontId="4" fillId="0" borderId="0"/>
    <xf numFmtId="44" fontId="4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9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570">
    <xf numFmtId="0" fontId="0" fillId="0" borderId="0" xfId="0"/>
    <xf numFmtId="0" fontId="6" fillId="0" borderId="0" xfId="3" applyFont="1"/>
    <xf numFmtId="0" fontId="7" fillId="0" borderId="0" xfId="3" applyFont="1" applyAlignment="1">
      <alignment horizontal="center"/>
    </xf>
    <xf numFmtId="41" fontId="7" fillId="0" borderId="0" xfId="3" applyNumberFormat="1" applyFont="1"/>
    <xf numFmtId="41" fontId="6" fillId="0" borderId="0" xfId="3" applyNumberFormat="1" applyFont="1"/>
    <xf numFmtId="0" fontId="6" fillId="0" borderId="6" xfId="3" applyFont="1" applyBorder="1"/>
    <xf numFmtId="0" fontId="10" fillId="0" borderId="0" xfId="0" applyFont="1"/>
    <xf numFmtId="0" fontId="10" fillId="0" borderId="2" xfId="0" applyFont="1" applyBorder="1"/>
    <xf numFmtId="0" fontId="6" fillId="0" borderId="2" xfId="3" applyFont="1" applyBorder="1"/>
    <xf numFmtId="49" fontId="6" fillId="0" borderId="0" xfId="3" applyNumberFormat="1" applyFont="1"/>
    <xf numFmtId="49" fontId="7" fillId="0" borderId="0" xfId="3" applyNumberFormat="1" applyFont="1"/>
    <xf numFmtId="0" fontId="6" fillId="0" borderId="0" xfId="3" applyFont="1" applyAlignment="1">
      <alignment horizontal="left" indent="1"/>
    </xf>
    <xf numFmtId="0" fontId="6" fillId="0" borderId="23" xfId="3" applyFont="1" applyBorder="1"/>
    <xf numFmtId="41" fontId="7" fillId="0" borderId="23" xfId="3" applyNumberFormat="1" applyFont="1" applyBorder="1"/>
    <xf numFmtId="41" fontId="7" fillId="0" borderId="2" xfId="3" applyNumberFormat="1" applyFont="1" applyBorder="1"/>
    <xf numFmtId="0" fontId="7" fillId="0" borderId="5" xfId="3" applyFont="1" applyBorder="1" applyAlignment="1">
      <alignment horizontal="center"/>
    </xf>
    <xf numFmtId="0" fontId="6" fillId="0" borderId="2" xfId="3" applyFont="1" applyBorder="1" applyAlignment="1">
      <alignment horizontal="center"/>
    </xf>
    <xf numFmtId="0" fontId="6" fillId="0" borderId="5" xfId="3" applyFont="1" applyBorder="1"/>
    <xf numFmtId="0" fontId="7" fillId="0" borderId="26" xfId="3" applyFont="1" applyBorder="1" applyAlignment="1">
      <alignment horizontal="center"/>
    </xf>
    <xf numFmtId="0" fontId="7" fillId="0" borderId="10" xfId="3" applyFont="1" applyBorder="1" applyAlignment="1">
      <alignment horizontal="center"/>
    </xf>
    <xf numFmtId="0" fontId="7" fillId="0" borderId="9" xfId="3" applyFont="1" applyBorder="1" applyAlignment="1">
      <alignment horizontal="center"/>
    </xf>
    <xf numFmtId="41" fontId="7" fillId="0" borderId="9" xfId="3" applyNumberFormat="1" applyFont="1" applyBorder="1"/>
    <xf numFmtId="41" fontId="6" fillId="0" borderId="9" xfId="3" applyNumberFormat="1" applyFont="1" applyBorder="1"/>
    <xf numFmtId="41" fontId="7" fillId="0" borderId="25" xfId="3" applyNumberFormat="1" applyFont="1" applyBorder="1"/>
    <xf numFmtId="0" fontId="6" fillId="0" borderId="8" xfId="3" applyFont="1" applyBorder="1"/>
    <xf numFmtId="0" fontId="7" fillId="0" borderId="6" xfId="3" applyFont="1" applyBorder="1" applyAlignment="1">
      <alignment horizontal="center"/>
    </xf>
    <xf numFmtId="0" fontId="7" fillId="0" borderId="6" xfId="3" applyFont="1" applyBorder="1" applyAlignment="1">
      <alignment horizontal="left"/>
    </xf>
    <xf numFmtId="0" fontId="7" fillId="0" borderId="6" xfId="3" applyFont="1" applyBorder="1"/>
    <xf numFmtId="0" fontId="6" fillId="0" borderId="6" xfId="3" applyFont="1" applyBorder="1" applyAlignment="1">
      <alignment horizontal="left"/>
    </xf>
    <xf numFmtId="49" fontId="6" fillId="0" borderId="6" xfId="3" applyNumberFormat="1" applyFont="1" applyBorder="1"/>
    <xf numFmtId="0" fontId="7" fillId="0" borderId="7" xfId="3" applyFont="1" applyBorder="1"/>
    <xf numFmtId="0" fontId="7" fillId="0" borderId="24" xfId="3" applyFont="1" applyBorder="1"/>
    <xf numFmtId="0" fontId="7" fillId="0" borderId="2" xfId="3" applyFont="1" applyBorder="1" applyAlignment="1">
      <alignment horizontal="center"/>
    </xf>
    <xf numFmtId="0" fontId="15" fillId="0" borderId="0" xfId="3" applyFont="1" applyAlignment="1">
      <alignment horizontal="center"/>
    </xf>
    <xf numFmtId="0" fontId="40" fillId="0" borderId="0" xfId="3" applyFont="1"/>
    <xf numFmtId="0" fontId="42" fillId="0" borderId="0" xfId="3" applyFont="1"/>
    <xf numFmtId="0" fontId="40" fillId="0" borderId="1" xfId="3" applyFont="1" applyBorder="1"/>
    <xf numFmtId="0" fontId="42" fillId="0" borderId="27" xfId="3" applyFont="1" applyBorder="1" applyAlignment="1">
      <alignment horizontal="center"/>
    </xf>
    <xf numFmtId="0" fontId="42" fillId="0" borderId="7" xfId="3" applyFont="1" applyBorder="1" applyAlignment="1">
      <alignment horizontal="center"/>
    </xf>
    <xf numFmtId="0" fontId="40" fillId="0" borderId="0" xfId="3" applyFont="1" applyAlignment="1">
      <alignment horizontal="center" vertical="center" wrapText="1"/>
    </xf>
    <xf numFmtId="0" fontId="42" fillId="0" borderId="13" xfId="3" applyFont="1" applyBorder="1" applyAlignment="1">
      <alignment horizontal="center" vertical="center" wrapText="1"/>
    </xf>
    <xf numFmtId="0" fontId="42" fillId="0" borderId="4" xfId="3" applyFont="1" applyBorder="1" applyAlignment="1">
      <alignment horizontal="center" vertical="center" wrapText="1"/>
    </xf>
    <xf numFmtId="0" fontId="40" fillId="0" borderId="0" xfId="3" applyFont="1" applyAlignment="1">
      <alignment horizontal="center"/>
    </xf>
    <xf numFmtId="0" fontId="42" fillId="0" borderId="0" xfId="3" applyFont="1" applyAlignment="1">
      <alignment horizontal="center" wrapText="1"/>
    </xf>
    <xf numFmtId="0" fontId="42" fillId="0" borderId="6" xfId="3" applyFont="1" applyBorder="1" applyAlignment="1">
      <alignment horizontal="center" wrapText="1"/>
    </xf>
    <xf numFmtId="0" fontId="42" fillId="0" borderId="0" xfId="3" applyFont="1" applyAlignment="1">
      <alignment horizontal="center"/>
    </xf>
    <xf numFmtId="0" fontId="40" fillId="0" borderId="0" xfId="3" applyFont="1" applyAlignment="1">
      <alignment vertical="top"/>
    </xf>
    <xf numFmtId="0" fontId="42" fillId="0" borderId="0" xfId="3" applyFont="1" applyAlignment="1">
      <alignment vertical="top"/>
    </xf>
    <xf numFmtId="0" fontId="40" fillId="0" borderId="6" xfId="3" applyFont="1" applyBorder="1" applyAlignment="1">
      <alignment vertical="top"/>
    </xf>
    <xf numFmtId="49" fontId="43" fillId="0" borderId="0" xfId="3" applyNumberFormat="1" applyFont="1" applyAlignment="1">
      <alignment horizontal="left" vertical="top"/>
    </xf>
    <xf numFmtId="41" fontId="40" fillId="0" borderId="0" xfId="3" applyNumberFormat="1" applyFont="1" applyAlignment="1">
      <alignment vertical="top"/>
    </xf>
    <xf numFmtId="41" fontId="40" fillId="0" borderId="6" xfId="3" applyNumberFormat="1" applyFont="1" applyBorder="1" applyAlignment="1">
      <alignment vertical="top"/>
    </xf>
    <xf numFmtId="49" fontId="44" fillId="0" borderId="0" xfId="3" applyNumberFormat="1" applyFont="1" applyAlignment="1">
      <alignment horizontal="left" vertical="top"/>
    </xf>
    <xf numFmtId="41" fontId="42" fillId="0" borderId="0" xfId="3" applyNumberFormat="1" applyFont="1" applyAlignment="1">
      <alignment vertical="top"/>
    </xf>
    <xf numFmtId="41" fontId="42" fillId="0" borderId="6" xfId="3" applyNumberFormat="1" applyFont="1" applyBorder="1" applyAlignment="1">
      <alignment vertical="top"/>
    </xf>
    <xf numFmtId="49" fontId="40" fillId="0" borderId="0" xfId="3" applyNumberFormat="1" applyFont="1" applyAlignment="1">
      <alignment horizontal="left" vertical="top"/>
    </xf>
    <xf numFmtId="49" fontId="44" fillId="0" borderId="23" xfId="3" applyNumberFormat="1" applyFont="1" applyBorder="1" applyAlignment="1">
      <alignment horizontal="left" vertical="top"/>
    </xf>
    <xf numFmtId="0" fontId="40" fillId="0" borderId="23" xfId="3" applyFont="1" applyBorder="1" applyAlignment="1">
      <alignment vertical="top"/>
    </xf>
    <xf numFmtId="41" fontId="42" fillId="0" borderId="23" xfId="3" applyNumberFormat="1" applyFont="1" applyBorder="1" applyAlignment="1">
      <alignment vertical="top"/>
    </xf>
    <xf numFmtId="41" fontId="42" fillId="0" borderId="24" xfId="3" applyNumberFormat="1" applyFont="1" applyBorder="1" applyAlignment="1">
      <alignment vertical="top"/>
    </xf>
    <xf numFmtId="0" fontId="40" fillId="0" borderId="6" xfId="3" applyFont="1" applyBorder="1"/>
    <xf numFmtId="0" fontId="40" fillId="0" borderId="0" xfId="3" applyFont="1" applyAlignment="1">
      <alignment horizontal="left"/>
    </xf>
    <xf numFmtId="164" fontId="40" fillId="0" borderId="0" xfId="1" applyNumberFormat="1" applyFont="1"/>
    <xf numFmtId="164" fontId="40" fillId="0" borderId="6" xfId="1" applyNumberFormat="1" applyFont="1" applyBorder="1"/>
    <xf numFmtId="0" fontId="42" fillId="0" borderId="6" xfId="3" applyFont="1" applyBorder="1"/>
    <xf numFmtId="164" fontId="42" fillId="0" borderId="0" xfId="1" applyNumberFormat="1" applyFont="1"/>
    <xf numFmtId="164" fontId="42" fillId="0" borderId="6" xfId="1" applyNumberFormat="1" applyFont="1" applyBorder="1"/>
    <xf numFmtId="164" fontId="40" fillId="0" borderId="0" xfId="1" applyNumberFormat="1" applyFont="1" applyAlignment="1">
      <alignment vertical="top"/>
    </xf>
    <xf numFmtId="164" fontId="40" fillId="0" borderId="6" xfId="1" applyNumberFormat="1" applyFont="1" applyBorder="1" applyAlignment="1">
      <alignment vertical="top"/>
    </xf>
    <xf numFmtId="9" fontId="40" fillId="0" borderId="0" xfId="2" applyFont="1" applyAlignment="1">
      <alignment vertical="top"/>
    </xf>
    <xf numFmtId="9" fontId="40" fillId="0" borderId="6" xfId="2" applyFont="1" applyBorder="1" applyAlignment="1">
      <alignment vertical="top"/>
    </xf>
    <xf numFmtId="49" fontId="42" fillId="0" borderId="0" xfId="3" applyNumberFormat="1" applyFont="1"/>
    <xf numFmtId="49" fontId="40" fillId="0" borderId="0" xfId="3" applyNumberFormat="1" applyFont="1"/>
    <xf numFmtId="0" fontId="40" fillId="0" borderId="0" xfId="3" applyFont="1" applyAlignment="1">
      <alignment horizontal="left" vertical="top"/>
    </xf>
    <xf numFmtId="41" fontId="40" fillId="0" borderId="0" xfId="1" applyNumberFormat="1" applyFont="1" applyAlignment="1">
      <alignment vertical="top"/>
    </xf>
    <xf numFmtId="41" fontId="40" fillId="0" borderId="6" xfId="1" applyNumberFormat="1" applyFont="1" applyBorder="1" applyAlignment="1">
      <alignment vertical="top"/>
    </xf>
    <xf numFmtId="41" fontId="42" fillId="0" borderId="4" xfId="1" applyNumberFormat="1" applyFont="1" applyBorder="1" applyAlignment="1">
      <alignment vertical="top"/>
    </xf>
    <xf numFmtId="41" fontId="42" fillId="0" borderId="13" xfId="1" applyNumberFormat="1" applyFont="1" applyBorder="1" applyAlignment="1">
      <alignment vertical="top"/>
    </xf>
    <xf numFmtId="0" fontId="42" fillId="0" borderId="0" xfId="3" applyFont="1" applyAlignment="1">
      <alignment horizontal="left" vertical="top"/>
    </xf>
    <xf numFmtId="41" fontId="45" fillId="0" borderId="0" xfId="1" applyNumberFormat="1" applyFont="1" applyAlignment="1">
      <alignment vertical="top"/>
    </xf>
    <xf numFmtId="41" fontId="45" fillId="0" borderId="6" xfId="1" applyNumberFormat="1" applyFont="1" applyBorder="1" applyAlignment="1">
      <alignment vertical="top"/>
    </xf>
    <xf numFmtId="41" fontId="42" fillId="0" borderId="0" xfId="1" applyNumberFormat="1" applyFont="1" applyAlignment="1">
      <alignment vertical="top"/>
    </xf>
    <xf numFmtId="41" fontId="42" fillId="0" borderId="6" xfId="1" applyNumberFormat="1" applyFont="1" applyBorder="1" applyAlignment="1">
      <alignment vertical="top"/>
    </xf>
    <xf numFmtId="41" fontId="40" fillId="0" borderId="0" xfId="3" applyNumberFormat="1" applyFont="1"/>
    <xf numFmtId="0" fontId="46" fillId="0" borderId="0" xfId="3" applyFont="1"/>
    <xf numFmtId="0" fontId="46" fillId="0" borderId="0" xfId="3" applyFont="1" applyAlignment="1">
      <alignment wrapText="1"/>
    </xf>
    <xf numFmtId="0" fontId="49" fillId="0" borderId="0" xfId="3" applyFont="1"/>
    <xf numFmtId="0" fontId="50" fillId="0" borderId="0" xfId="3" applyFont="1"/>
    <xf numFmtId="0" fontId="46" fillId="0" borderId="1" xfId="3" applyFont="1" applyBorder="1"/>
    <xf numFmtId="0" fontId="50" fillId="0" borderId="3" xfId="3" applyFont="1" applyBorder="1" applyAlignment="1">
      <alignment horizontal="center"/>
    </xf>
    <xf numFmtId="0" fontId="50" fillId="0" borderId="2" xfId="3" applyFont="1" applyBorder="1" applyAlignment="1">
      <alignment horizontal="center"/>
    </xf>
    <xf numFmtId="0" fontId="46" fillId="0" borderId="0" xfId="3" applyFont="1" applyAlignment="1">
      <alignment horizontal="center" vertical="center" wrapText="1"/>
    </xf>
    <xf numFmtId="0" fontId="50" fillId="0" borderId="5" xfId="3" applyFont="1" applyBorder="1" applyAlignment="1">
      <alignment horizontal="center" vertical="center" wrapText="1"/>
    </xf>
    <xf numFmtId="0" fontId="50" fillId="0" borderId="0" xfId="3" applyFont="1" applyAlignment="1">
      <alignment horizontal="center" vertical="center" wrapText="1"/>
    </xf>
    <xf numFmtId="0" fontId="46" fillId="0" borderId="0" xfId="3" applyFont="1" applyAlignment="1">
      <alignment horizontal="left" wrapText="1"/>
    </xf>
    <xf numFmtId="0" fontId="46" fillId="0" borderId="0" xfId="3" applyFont="1" applyAlignment="1">
      <alignment horizontal="center"/>
    </xf>
    <xf numFmtId="0" fontId="50" fillId="0" borderId="0" xfId="3" applyFont="1" applyAlignment="1">
      <alignment horizontal="center" wrapText="1"/>
    </xf>
    <xf numFmtId="0" fontId="46" fillId="0" borderId="0" xfId="3" applyFont="1" applyAlignment="1">
      <alignment vertical="top"/>
    </xf>
    <xf numFmtId="0" fontId="50" fillId="0" borderId="0" xfId="3" applyFont="1" applyAlignment="1">
      <alignment vertical="top"/>
    </xf>
    <xf numFmtId="49" fontId="51" fillId="0" borderId="0" xfId="3" applyNumberFormat="1" applyFont="1" applyAlignment="1">
      <alignment horizontal="left" vertical="top"/>
    </xf>
    <xf numFmtId="41" fontId="46" fillId="0" borderId="0" xfId="3" applyNumberFormat="1" applyFont="1" applyAlignment="1">
      <alignment vertical="top"/>
    </xf>
    <xf numFmtId="49" fontId="52" fillId="0" borderId="0" xfId="3" applyNumberFormat="1" applyFont="1" applyAlignment="1">
      <alignment horizontal="left" vertical="top"/>
    </xf>
    <xf numFmtId="41" fontId="50" fillId="0" borderId="0" xfId="3" applyNumberFormat="1" applyFont="1" applyAlignment="1">
      <alignment vertical="top"/>
    </xf>
    <xf numFmtId="49" fontId="46" fillId="0" borderId="0" xfId="3" applyNumberFormat="1" applyFont="1" applyAlignment="1">
      <alignment horizontal="left" vertical="top"/>
    </xf>
    <xf numFmtId="0" fontId="50" fillId="0" borderId="0" xfId="3" applyFont="1" applyAlignment="1">
      <alignment horizontal="left" wrapText="1"/>
    </xf>
    <xf numFmtId="49" fontId="52" fillId="0" borderId="23" xfId="3" applyNumberFormat="1" applyFont="1" applyBorder="1" applyAlignment="1">
      <alignment horizontal="left" vertical="top"/>
    </xf>
    <xf numFmtId="0" fontId="46" fillId="0" borderId="23" xfId="3" applyFont="1" applyBorder="1" applyAlignment="1">
      <alignment vertical="top"/>
    </xf>
    <xf numFmtId="41" fontId="50" fillId="0" borderId="23" xfId="3" applyNumberFormat="1" applyFont="1" applyBorder="1" applyAlignment="1">
      <alignment vertical="top"/>
    </xf>
    <xf numFmtId="0" fontId="46" fillId="0" borderId="0" xfId="3" applyFont="1" applyAlignment="1">
      <alignment horizontal="left"/>
    </xf>
    <xf numFmtId="164" fontId="46" fillId="0" borderId="0" xfId="1" applyNumberFormat="1" applyFont="1"/>
    <xf numFmtId="164" fontId="50" fillId="0" borderId="0" xfId="1" applyNumberFormat="1" applyFont="1"/>
    <xf numFmtId="164" fontId="46" fillId="0" borderId="0" xfId="1" applyNumberFormat="1" applyFont="1" applyAlignment="1">
      <alignment vertical="top"/>
    </xf>
    <xf numFmtId="9" fontId="46" fillId="0" borderId="0" xfId="2" applyFont="1" applyAlignment="1">
      <alignment vertical="top"/>
    </xf>
    <xf numFmtId="49" fontId="50" fillId="0" borderId="0" xfId="3" applyNumberFormat="1" applyFont="1"/>
    <xf numFmtId="49" fontId="46" fillId="0" borderId="0" xfId="3" applyNumberFormat="1" applyFont="1"/>
    <xf numFmtId="0" fontId="46" fillId="0" borderId="0" xfId="3" applyFont="1" applyAlignment="1">
      <alignment horizontal="left" vertical="top"/>
    </xf>
    <xf numFmtId="41" fontId="46" fillId="0" borderId="0" xfId="1" applyNumberFormat="1" applyFont="1" applyAlignment="1">
      <alignment vertical="top"/>
    </xf>
    <xf numFmtId="41" fontId="50" fillId="0" borderId="4" xfId="1" applyNumberFormat="1" applyFont="1" applyBorder="1" applyAlignment="1">
      <alignment vertical="top"/>
    </xf>
    <xf numFmtId="0" fontId="50" fillId="0" borderId="0" xfId="3" applyFont="1" applyAlignment="1">
      <alignment horizontal="left" vertical="top"/>
    </xf>
    <xf numFmtId="41" fontId="50" fillId="0" borderId="0" xfId="1" applyNumberFormat="1" applyFont="1" applyAlignment="1">
      <alignment vertical="top"/>
    </xf>
    <xf numFmtId="41" fontId="53" fillId="0" borderId="0" xfId="1" applyNumberFormat="1" applyFont="1" applyAlignment="1">
      <alignment vertical="top"/>
    </xf>
    <xf numFmtId="41" fontId="46" fillId="0" borderId="0" xfId="3" applyNumberFormat="1" applyFont="1"/>
    <xf numFmtId="41" fontId="6" fillId="0" borderId="0" xfId="1" applyNumberFormat="1" applyFont="1"/>
    <xf numFmtId="41" fontId="7" fillId="0" borderId="0" xfId="1" applyNumberFormat="1" applyFont="1"/>
    <xf numFmtId="41" fontId="7" fillId="0" borderId="0" xfId="3" applyNumberFormat="1" applyFont="1" applyAlignment="1">
      <alignment horizontal="center"/>
    </xf>
    <xf numFmtId="41" fontId="7" fillId="0" borderId="9" xfId="3" applyNumberFormat="1" applyFont="1" applyBorder="1" applyAlignment="1">
      <alignment horizontal="center"/>
    </xf>
    <xf numFmtId="41" fontId="6" fillId="0" borderId="9" xfId="1" applyNumberFormat="1" applyFont="1" applyBorder="1"/>
    <xf numFmtId="41" fontId="7" fillId="0" borderId="9" xfId="1" applyNumberFormat="1" applyFont="1" applyBorder="1"/>
    <xf numFmtId="41" fontId="7" fillId="0" borderId="10" xfId="1" applyNumberFormat="1" applyFont="1" applyBorder="1"/>
    <xf numFmtId="49" fontId="40" fillId="0" borderId="0" xfId="3" applyNumberFormat="1" applyFont="1" applyAlignment="1">
      <alignment horizontal="center" vertical="center" wrapText="1"/>
    </xf>
    <xf numFmtId="49" fontId="40" fillId="0" borderId="0" xfId="3" applyNumberFormat="1" applyFont="1" applyAlignment="1">
      <alignment horizontal="center"/>
    </xf>
    <xf numFmtId="49" fontId="42" fillId="0" borderId="0" xfId="3" applyNumberFormat="1" applyFont="1" applyAlignment="1">
      <alignment horizontal="left" vertical="top"/>
    </xf>
    <xf numFmtId="49" fontId="40" fillId="0" borderId="0" xfId="3" applyNumberFormat="1" applyFont="1" applyAlignment="1">
      <alignment vertical="top"/>
    </xf>
    <xf numFmtId="49" fontId="42" fillId="0" borderId="0" xfId="3" applyNumberFormat="1" applyFont="1" applyAlignment="1">
      <alignment vertical="top"/>
    </xf>
    <xf numFmtId="0" fontId="7" fillId="0" borderId="0" xfId="3" applyFont="1" applyAlignment="1">
      <alignment horizontal="left" vertical="top"/>
    </xf>
    <xf numFmtId="49" fontId="50" fillId="0" borderId="0" xfId="3" applyNumberFormat="1" applyFont="1" applyAlignment="1">
      <alignment horizontal="left" vertical="top"/>
    </xf>
    <xf numFmtId="49" fontId="7" fillId="0" borderId="0" xfId="3" applyNumberFormat="1" applyFont="1" applyAlignment="1">
      <alignment vertical="top"/>
    </xf>
    <xf numFmtId="49" fontId="46" fillId="0" borderId="0" xfId="3" applyNumberFormat="1" applyFont="1" applyAlignment="1">
      <alignment vertical="top"/>
    </xf>
    <xf numFmtId="49" fontId="50" fillId="0" borderId="0" xfId="3" applyNumberFormat="1" applyFont="1" applyAlignment="1">
      <alignment vertical="top"/>
    </xf>
    <xf numFmtId="49" fontId="46" fillId="0" borderId="0" xfId="3" applyNumberFormat="1" applyFont="1" applyAlignment="1">
      <alignment horizontal="center"/>
    </xf>
    <xf numFmtId="49" fontId="46" fillId="0" borderId="0" xfId="3" applyNumberFormat="1" applyFont="1" applyAlignment="1">
      <alignment horizontal="center" vertical="center" wrapText="1"/>
    </xf>
    <xf numFmtId="0" fontId="43" fillId="0" borderId="0" xfId="3" applyFont="1" applyAlignment="1">
      <alignment horizontal="left" vertical="top"/>
    </xf>
    <xf numFmtId="0" fontId="7" fillId="0" borderId="0" xfId="3" applyFont="1" applyAlignment="1">
      <alignment vertical="top"/>
    </xf>
    <xf numFmtId="0" fontId="7" fillId="0" borderId="0" xfId="3" applyFont="1"/>
    <xf numFmtId="0" fontId="6" fillId="0" borderId="0" xfId="3" applyFont="1" applyAlignment="1">
      <alignment horizontal="left"/>
    </xf>
    <xf numFmtId="0" fontId="6" fillId="0" borderId="0" xfId="3" applyFont="1" applyAlignment="1">
      <alignment horizontal="left" vertical="top"/>
    </xf>
    <xf numFmtId="1" fontId="6" fillId="0" borderId="0" xfId="3" applyNumberFormat="1" applyFont="1"/>
    <xf numFmtId="3" fontId="6" fillId="0" borderId="0" xfId="3" applyNumberFormat="1" applyFont="1"/>
    <xf numFmtId="43" fontId="6" fillId="0" borderId="0" xfId="3" applyNumberFormat="1" applyFont="1"/>
    <xf numFmtId="0" fontId="5" fillId="0" borderId="0" xfId="3" applyFont="1"/>
    <xf numFmtId="0" fontId="41" fillId="0" borderId="0" xfId="1" applyNumberFormat="1" applyFont="1"/>
    <xf numFmtId="0" fontId="47" fillId="0" borderId="0" xfId="3" applyFont="1"/>
    <xf numFmtId="0" fontId="41" fillId="0" borderId="0" xfId="1" applyNumberFormat="1" applyFont="1" applyProtection="1">
      <protection hidden="1"/>
    </xf>
    <xf numFmtId="0" fontId="48" fillId="0" borderId="0" xfId="1" applyNumberFormat="1" applyFont="1"/>
    <xf numFmtId="0" fontId="12" fillId="0" borderId="0" xfId="3" applyFont="1"/>
    <xf numFmtId="0" fontId="10" fillId="0" borderId="6" xfId="0" applyFont="1" applyBorder="1"/>
    <xf numFmtId="0" fontId="10" fillId="0" borderId="11" xfId="0" applyFont="1" applyBorder="1"/>
    <xf numFmtId="0" fontId="10" fillId="0" borderId="13" xfId="0" applyFont="1" applyBorder="1"/>
    <xf numFmtId="0" fontId="10" fillId="0" borderId="4" xfId="0" applyFont="1" applyBorder="1"/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3" fillId="0" borderId="9" xfId="0" applyFont="1" applyBorder="1"/>
    <xf numFmtId="0" fontId="3" fillId="0" borderId="0" xfId="0" applyFont="1" applyAlignment="1">
      <alignment horizontal="left"/>
    </xf>
    <xf numFmtId="0" fontId="3" fillId="0" borderId="2" xfId="0" applyFont="1" applyBorder="1"/>
    <xf numFmtId="0" fontId="3" fillId="0" borderId="6" xfId="0" applyFont="1" applyBorder="1"/>
    <xf numFmtId="0" fontId="3" fillId="0" borderId="4" xfId="0" applyFont="1" applyBorder="1"/>
    <xf numFmtId="0" fontId="59" fillId="0" borderId="0" xfId="0" applyFont="1" applyAlignment="1">
      <alignment horizontal="left"/>
    </xf>
    <xf numFmtId="0" fontId="10" fillId="0" borderId="8" xfId="0" applyFont="1" applyBorder="1" applyAlignment="1">
      <alignment horizontal="center"/>
    </xf>
    <xf numFmtId="0" fontId="3" fillId="0" borderId="11" xfId="0" applyFont="1" applyBorder="1"/>
    <xf numFmtId="0" fontId="10" fillId="0" borderId="0" xfId="0" applyFont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10" fillId="0" borderId="1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164" fontId="10" fillId="0" borderId="13" xfId="0" applyNumberFormat="1" applyFont="1" applyBorder="1"/>
    <xf numFmtId="164" fontId="10" fillId="0" borderId="4" xfId="0" applyNumberFormat="1" applyFont="1" applyBorder="1"/>
    <xf numFmtId="1" fontId="10" fillId="0" borderId="11" xfId="0" applyNumberFormat="1" applyFont="1" applyBorder="1"/>
    <xf numFmtId="41" fontId="10" fillId="0" borderId="12" xfId="0" applyNumberFormat="1" applyFont="1" applyBorder="1"/>
    <xf numFmtId="41" fontId="10" fillId="0" borderId="4" xfId="0" applyNumberFormat="1" applyFont="1" applyBorder="1"/>
    <xf numFmtId="41" fontId="10" fillId="0" borderId="11" xfId="0" applyNumberFormat="1" applyFont="1" applyBorder="1"/>
    <xf numFmtId="41" fontId="10" fillId="0" borderId="13" xfId="0" applyNumberFormat="1" applyFont="1" applyBorder="1"/>
    <xf numFmtId="43" fontId="10" fillId="0" borderId="4" xfId="44" applyNumberFormat="1" applyFont="1" applyBorder="1"/>
    <xf numFmtId="43" fontId="10" fillId="0" borderId="11" xfId="44" applyNumberFormat="1" applyFont="1" applyBorder="1"/>
    <xf numFmtId="0" fontId="10" fillId="0" borderId="0" xfId="0" applyFont="1" applyAlignment="1">
      <alignment horizontal="left"/>
    </xf>
    <xf numFmtId="164" fontId="3" fillId="0" borderId="6" xfId="0" quotePrefix="1" applyNumberFormat="1" applyFont="1" applyBorder="1" applyAlignment="1">
      <alignment horizontal="center"/>
    </xf>
    <xf numFmtId="164" fontId="3" fillId="0" borderId="0" xfId="0" applyNumberFormat="1" applyFont="1"/>
    <xf numFmtId="14" fontId="3" fillId="0" borderId="0" xfId="0" applyNumberFormat="1" applyFont="1" applyAlignment="1">
      <alignment horizontal="center"/>
    </xf>
    <xf numFmtId="1" fontId="3" fillId="0" borderId="9" xfId="43" applyNumberFormat="1" applyFont="1" applyBorder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41" fontId="3" fillId="0" borderId="0" xfId="0" applyNumberFormat="1" applyFont="1"/>
    <xf numFmtId="41" fontId="3" fillId="0" borderId="9" xfId="0" applyNumberFormat="1" applyFont="1" applyBorder="1"/>
    <xf numFmtId="41" fontId="3" fillId="0" borderId="6" xfId="0" applyNumberFormat="1" applyFont="1" applyBorder="1"/>
    <xf numFmtId="43" fontId="3" fillId="0" borderId="0" xfId="44" applyNumberFormat="1" applyFont="1"/>
    <xf numFmtId="43" fontId="3" fillId="0" borderId="9" xfId="44" applyNumberFormat="1" applyFont="1" applyBorder="1"/>
    <xf numFmtId="0" fontId="3" fillId="0" borderId="6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10" fillId="0" borderId="1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left"/>
    </xf>
    <xf numFmtId="43" fontId="10" fillId="0" borderId="0" xfId="44" applyNumberFormat="1" applyFont="1"/>
    <xf numFmtId="0" fontId="10" fillId="0" borderId="6" xfId="0" applyFont="1" applyBorder="1" applyAlignment="1">
      <alignment horizontal="left"/>
    </xf>
    <xf numFmtId="0" fontId="10" fillId="0" borderId="26" xfId="0" applyFont="1" applyBorder="1"/>
    <xf numFmtId="43" fontId="3" fillId="0" borderId="8" xfId="44" applyNumberFormat="1" applyFont="1" applyBorder="1"/>
    <xf numFmtId="43" fontId="3" fillId="0" borderId="5" xfId="44" applyNumberFormat="1" applyFont="1" applyBorder="1"/>
    <xf numFmtId="43" fontId="3" fillId="0" borderId="26" xfId="44" applyNumberFormat="1" applyFont="1" applyBorder="1"/>
    <xf numFmtId="0" fontId="10" fillId="0" borderId="9" xfId="0" applyFont="1" applyBorder="1"/>
    <xf numFmtId="43" fontId="3" fillId="0" borderId="6" xfId="44" applyNumberFormat="1" applyFont="1" applyBorder="1"/>
    <xf numFmtId="0" fontId="10" fillId="0" borderId="7" xfId="0" applyFont="1" applyBorder="1" applyAlignment="1">
      <alignment horizontal="left"/>
    </xf>
    <xf numFmtId="0" fontId="10" fillId="0" borderId="10" xfId="0" applyFont="1" applyBorder="1"/>
    <xf numFmtId="43" fontId="3" fillId="0" borderId="7" xfId="44" applyNumberFormat="1" applyFont="1" applyBorder="1"/>
    <xf numFmtId="43" fontId="3" fillId="0" borderId="2" xfId="44" applyNumberFormat="1" applyFont="1" applyBorder="1"/>
    <xf numFmtId="43" fontId="3" fillId="0" borderId="10" xfId="44" applyNumberFormat="1" applyFont="1" applyBorder="1"/>
    <xf numFmtId="0" fontId="6" fillId="0" borderId="0" xfId="0" applyFont="1"/>
    <xf numFmtId="10" fontId="3" fillId="0" borderId="0" xfId="44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5" fontId="6" fillId="0" borderId="0" xfId="0" applyNumberFormat="1" applyFont="1" applyAlignment="1">
      <alignment horizontal="right"/>
    </xf>
    <xf numFmtId="6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5" fontId="3" fillId="0" borderId="0" xfId="0" applyNumberFormat="1" applyFont="1" applyAlignment="1">
      <alignment horizontal="right"/>
    </xf>
    <xf numFmtId="0" fontId="10" fillId="0" borderId="0" xfId="0" applyFont="1" applyAlignment="1">
      <alignment horizontal="center" wrapText="1"/>
    </xf>
    <xf numFmtId="164" fontId="60" fillId="0" borderId="2" xfId="0" quotePrefix="1" applyNumberFormat="1" applyFont="1" applyBorder="1" applyAlignment="1">
      <alignment horizontal="left"/>
    </xf>
    <xf numFmtId="164" fontId="3" fillId="0" borderId="2" xfId="0" applyNumberFormat="1" applyFont="1" applyBorder="1"/>
    <xf numFmtId="1" fontId="3" fillId="0" borderId="2" xfId="43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41" fontId="3" fillId="0" borderId="2" xfId="0" applyNumberFormat="1" applyFont="1" applyBorder="1"/>
    <xf numFmtId="164" fontId="3" fillId="0" borderId="0" xfId="0" applyNumberFormat="1" applyFont="1" applyAlignment="1">
      <alignment horizontal="left"/>
    </xf>
    <xf numFmtId="164" fontId="3" fillId="0" borderId="30" xfId="0" applyNumberFormat="1" applyFont="1" applyBorder="1" applyAlignment="1">
      <alignment horizontal="center"/>
    </xf>
    <xf numFmtId="0" fontId="10" fillId="0" borderId="28" xfId="0" applyFont="1" applyBorder="1"/>
    <xf numFmtId="0" fontId="10" fillId="0" borderId="1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0" fontId="3" fillId="0" borderId="0" xfId="44" applyNumberFormat="1" applyFont="1"/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left" wrapText="1"/>
    </xf>
    <xf numFmtId="0" fontId="60" fillId="0" borderId="0" xfId="0" applyFont="1"/>
    <xf numFmtId="41" fontId="60" fillId="0" borderId="0" xfId="0" applyNumberFormat="1" applyFont="1"/>
    <xf numFmtId="41" fontId="10" fillId="0" borderId="0" xfId="0" applyNumberFormat="1" applyFont="1"/>
    <xf numFmtId="9" fontId="3" fillId="0" borderId="0" xfId="44" applyFont="1"/>
    <xf numFmtId="0" fontId="10" fillId="0" borderId="5" xfId="0" applyFont="1" applyBorder="1" applyAlignment="1">
      <alignment horizontal="left"/>
    </xf>
    <xf numFmtId="0" fontId="10" fillId="0" borderId="5" xfId="0" applyFont="1" applyBorder="1"/>
    <xf numFmtId="41" fontId="10" fillId="0" borderId="5" xfId="0" applyNumberFormat="1" applyFont="1" applyBorder="1"/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164" fontId="10" fillId="0" borderId="6" xfId="0" applyNumberFormat="1" applyFont="1" applyBorder="1"/>
    <xf numFmtId="0" fontId="3" fillId="0" borderId="6" xfId="0" applyFont="1" applyBorder="1" applyAlignment="1">
      <alignment vertical="top"/>
    </xf>
    <xf numFmtId="0" fontId="10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0" fillId="0" borderId="12" xfId="0" applyFont="1" applyBorder="1"/>
    <xf numFmtId="41" fontId="3" fillId="0" borderId="4" xfId="0" applyNumberFormat="1" applyFont="1" applyBorder="1"/>
    <xf numFmtId="41" fontId="3" fillId="0" borderId="26" xfId="0" applyNumberFormat="1" applyFont="1" applyBorder="1"/>
    <xf numFmtId="0" fontId="3" fillId="0" borderId="8" xfId="0" applyFont="1" applyBorder="1"/>
    <xf numFmtId="41" fontId="10" fillId="0" borderId="2" xfId="0" applyNumberFormat="1" applyFont="1" applyBorder="1"/>
    <xf numFmtId="41" fontId="3" fillId="0" borderId="10" xfId="0" applyNumberFormat="1" applyFont="1" applyBorder="1"/>
    <xf numFmtId="0" fontId="3" fillId="0" borderId="7" xfId="0" applyFont="1" applyBorder="1"/>
    <xf numFmtId="0" fontId="10" fillId="0" borderId="29" xfId="0" applyFont="1" applyBorder="1"/>
    <xf numFmtId="0" fontId="10" fillId="0" borderId="30" xfId="0" applyFont="1" applyBorder="1"/>
    <xf numFmtId="164" fontId="3" fillId="0" borderId="0" xfId="43" applyNumberFormat="1" applyFont="1"/>
    <xf numFmtId="10" fontId="60" fillId="0" borderId="0" xfId="44" applyNumberFormat="1" applyFont="1" applyAlignment="1">
      <alignment horizontal="right"/>
    </xf>
    <xf numFmtId="0" fontId="58" fillId="0" borderId="0" xfId="0" applyFont="1"/>
    <xf numFmtId="0" fontId="59" fillId="0" borderId="0" xfId="0" applyFont="1"/>
    <xf numFmtId="0" fontId="3" fillId="0" borderId="6" xfId="0" applyFont="1" applyBorder="1" applyAlignment="1">
      <alignment horizontal="left" indent="2"/>
    </xf>
    <xf numFmtId="10" fontId="61" fillId="0" borderId="0" xfId="44" applyNumberFormat="1" applyFont="1" applyAlignment="1">
      <alignment horizontal="left"/>
    </xf>
    <xf numFmtId="0" fontId="10" fillId="0" borderId="4" xfId="0" applyFont="1" applyBorder="1" applyAlignment="1">
      <alignment horizontal="center"/>
    </xf>
    <xf numFmtId="164" fontId="3" fillId="0" borderId="4" xfId="43" applyNumberFormat="1" applyFont="1" applyBorder="1"/>
    <xf numFmtId="0" fontId="3" fillId="0" borderId="10" xfId="43" applyNumberFormat="1" applyFont="1" applyBorder="1"/>
    <xf numFmtId="0" fontId="10" fillId="0" borderId="11" xfId="0" applyFont="1" applyBorder="1" applyAlignment="1">
      <alignment horizontal="center"/>
    </xf>
    <xf numFmtId="164" fontId="3" fillId="0" borderId="2" xfId="43" applyNumberFormat="1" applyFont="1" applyBorder="1"/>
    <xf numFmtId="0" fontId="2" fillId="0" borderId="2" xfId="0" applyFont="1" applyBorder="1" applyAlignment="1">
      <alignment horizontal="center"/>
    </xf>
    <xf numFmtId="0" fontId="3" fillId="0" borderId="9" xfId="43" applyNumberFormat="1" applyFont="1" applyBorder="1"/>
    <xf numFmtId="0" fontId="6" fillId="0" borderId="9" xfId="0" applyFont="1" applyBorder="1" applyAlignment="1">
      <alignment horizontal="right"/>
    </xf>
    <xf numFmtId="0" fontId="3" fillId="0" borderId="11" xfId="43" applyNumberFormat="1" applyFont="1" applyBorder="1"/>
    <xf numFmtId="0" fontId="3" fillId="0" borderId="9" xfId="44" applyNumberFormat="1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6" xfId="0" applyFont="1" applyBorder="1"/>
    <xf numFmtId="0" fontId="1" fillId="0" borderId="9" xfId="0" applyFont="1" applyBorder="1" applyAlignment="1">
      <alignment horizontal="left"/>
    </xf>
    <xf numFmtId="0" fontId="1" fillId="0" borderId="0" xfId="0" applyFont="1"/>
    <xf numFmtId="0" fontId="0" fillId="0" borderId="31" xfId="0" applyBorder="1"/>
    <xf numFmtId="0" fontId="0" fillId="0" borderId="32" xfId="0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/>
    <xf numFmtId="0" fontId="1" fillId="0" borderId="35" xfId="0" applyFont="1" applyBorder="1"/>
    <xf numFmtId="0" fontId="62" fillId="0" borderId="35" xfId="0" applyFont="1" applyBorder="1"/>
    <xf numFmtId="0" fontId="62" fillId="0" borderId="36" xfId="0" applyFont="1" applyBorder="1" applyAlignment="1">
      <alignment horizontal="center"/>
    </xf>
    <xf numFmtId="41" fontId="1" fillId="0" borderId="37" xfId="0" applyNumberFormat="1" applyFont="1" applyBorder="1"/>
    <xf numFmtId="0" fontId="62" fillId="0" borderId="0" xfId="0" applyFont="1" applyBorder="1" applyAlignment="1">
      <alignment horizontal="center"/>
    </xf>
    <xf numFmtId="0" fontId="62" fillId="0" borderId="38" xfId="0" applyFont="1" applyBorder="1" applyAlignment="1">
      <alignment horizontal="center"/>
    </xf>
    <xf numFmtId="41" fontId="1" fillId="0" borderId="35" xfId="0" applyNumberFormat="1" applyFont="1" applyBorder="1" applyAlignment="1">
      <alignment horizontal="center"/>
    </xf>
    <xf numFmtId="41" fontId="1" fillId="0" borderId="0" xfId="0" applyNumberFormat="1" applyFont="1" applyBorder="1"/>
    <xf numFmtId="164" fontId="1" fillId="3" borderId="39" xfId="8" applyNumberFormat="1" applyFont="1" applyFill="1" applyBorder="1" applyAlignment="1">
      <alignment horizontal="right"/>
    </xf>
    <xf numFmtId="164" fontId="1" fillId="3" borderId="40" xfId="8" applyNumberFormat="1" applyFont="1" applyFill="1" applyBorder="1" applyAlignment="1">
      <alignment horizontal="right"/>
    </xf>
    <xf numFmtId="164" fontId="1" fillId="3" borderId="41" xfId="8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0" fillId="0" borderId="34" xfId="0" applyBorder="1"/>
    <xf numFmtId="0" fontId="0" fillId="0" borderId="0" xfId="0" applyBorder="1"/>
    <xf numFmtId="165" fontId="64" fillId="39" borderId="47" xfId="0" applyNumberFormat="1" applyFont="1" applyFill="1" applyBorder="1" applyAlignment="1">
      <alignment wrapText="1" readingOrder="1"/>
    </xf>
    <xf numFmtId="164" fontId="64" fillId="39" borderId="47" xfId="8" applyNumberFormat="1" applyFont="1" applyFill="1" applyBorder="1" applyAlignment="1">
      <alignment wrapText="1" readingOrder="1"/>
    </xf>
    <xf numFmtId="0" fontId="65" fillId="0" borderId="54" xfId="0" applyFont="1" applyBorder="1" applyAlignment="1">
      <alignment wrapText="1" readingOrder="1"/>
    </xf>
    <xf numFmtId="0" fontId="66" fillId="0" borderId="55" xfId="0" applyFont="1" applyBorder="1" applyAlignment="1">
      <alignment wrapText="1" readingOrder="1"/>
    </xf>
    <xf numFmtId="0" fontId="66" fillId="0" borderId="56" xfId="0" applyFont="1" applyBorder="1" applyAlignment="1">
      <alignment horizontal="left" wrapText="1" readingOrder="1"/>
    </xf>
    <xf numFmtId="0" fontId="66" fillId="0" borderId="57" xfId="0" applyFont="1" applyBorder="1" applyAlignment="1">
      <alignment horizontal="left" wrapText="1" readingOrder="1"/>
    </xf>
    <xf numFmtId="0" fontId="65" fillId="0" borderId="53" xfId="0" applyFont="1" applyBorder="1" applyAlignment="1">
      <alignment horizontal="center" vertical="center" wrapText="1" readingOrder="1"/>
    </xf>
    <xf numFmtId="164" fontId="65" fillId="0" borderId="58" xfId="8" applyNumberFormat="1" applyFont="1" applyBorder="1" applyAlignment="1">
      <alignment wrapText="1" readingOrder="1"/>
    </xf>
    <xf numFmtId="164" fontId="65" fillId="0" borderId="59" xfId="8" applyNumberFormat="1" applyFont="1" applyBorder="1" applyAlignment="1">
      <alignment wrapText="1" readingOrder="1"/>
    </xf>
    <xf numFmtId="0" fontId="65" fillId="0" borderId="62" xfId="0" applyFont="1" applyBorder="1" applyAlignment="1">
      <alignment horizontal="center" vertical="center" wrapText="1" readingOrder="1"/>
    </xf>
    <xf numFmtId="164" fontId="65" fillId="0" borderId="63" xfId="8" applyNumberFormat="1" applyFont="1" applyBorder="1" applyAlignment="1">
      <alignment wrapText="1" readingOrder="1"/>
    </xf>
    <xf numFmtId="164" fontId="65" fillId="0" borderId="64" xfId="8" applyNumberFormat="1" applyFont="1" applyBorder="1" applyAlignment="1">
      <alignment wrapText="1" readingOrder="1"/>
    </xf>
    <xf numFmtId="37" fontId="64" fillId="0" borderId="67" xfId="0" applyNumberFormat="1" applyFont="1" applyBorder="1" applyAlignment="1">
      <alignment vertical="center" wrapText="1" readingOrder="1"/>
    </xf>
    <xf numFmtId="37" fontId="64" fillId="0" borderId="68" xfId="0" applyNumberFormat="1" applyFont="1" applyBorder="1" applyAlignment="1">
      <alignment vertical="center" wrapText="1" readingOrder="1"/>
    </xf>
    <xf numFmtId="0" fontId="64" fillId="0" borderId="69" xfId="0" applyFont="1" applyBorder="1" applyAlignment="1">
      <alignment horizontal="left" vertical="center" wrapText="1" readingOrder="1"/>
    </xf>
    <xf numFmtId="0" fontId="64" fillId="0" borderId="70" xfId="0" applyFont="1" applyBorder="1" applyAlignment="1">
      <alignment horizontal="left" vertical="center" wrapText="1" readingOrder="1"/>
    </xf>
    <xf numFmtId="0" fontId="66" fillId="0" borderId="62" xfId="0" applyFont="1" applyBorder="1" applyAlignment="1">
      <alignment vertical="center" wrapText="1" readingOrder="1"/>
    </xf>
    <xf numFmtId="164" fontId="64" fillId="40" borderId="71" xfId="8" applyNumberFormat="1" applyFont="1" applyFill="1" applyBorder="1" applyAlignment="1">
      <alignment vertical="center" wrapText="1" readingOrder="1"/>
    </xf>
    <xf numFmtId="164" fontId="64" fillId="40" borderId="72" xfId="8" applyNumberFormat="1" applyFont="1" applyFill="1" applyBorder="1" applyAlignment="1">
      <alignment vertical="center" wrapText="1" readingOrder="1"/>
    </xf>
    <xf numFmtId="0" fontId="66" fillId="0" borderId="75" xfId="0" applyFont="1" applyBorder="1" applyAlignment="1">
      <alignment vertical="center" wrapText="1" readingOrder="1"/>
    </xf>
    <xf numFmtId="3" fontId="64" fillId="0" borderId="67" xfId="0" applyNumberFormat="1" applyFont="1" applyBorder="1" applyAlignment="1">
      <alignment wrapText="1" readingOrder="1"/>
    </xf>
    <xf numFmtId="3" fontId="64" fillId="0" borderId="68" xfId="0" applyNumberFormat="1" applyFont="1" applyBorder="1" applyAlignment="1">
      <alignment wrapText="1" readingOrder="1"/>
    </xf>
    <xf numFmtId="0" fontId="67" fillId="0" borderId="76" xfId="0" applyFont="1" applyBorder="1" applyAlignment="1">
      <alignment horizontal="left" wrapText="1" readingOrder="1"/>
    </xf>
    <xf numFmtId="0" fontId="67" fillId="0" borderId="77" xfId="0" applyFont="1" applyBorder="1" applyAlignment="1">
      <alignment horizontal="left" wrapText="1" readingOrder="1"/>
    </xf>
    <xf numFmtId="0" fontId="65" fillId="0" borderId="78" xfId="0" applyFont="1" applyBorder="1" applyAlignment="1">
      <alignment horizontal="center" vertical="center" wrapText="1" readingOrder="1"/>
    </xf>
    <xf numFmtId="164" fontId="64" fillId="0" borderId="79" xfId="8" applyNumberFormat="1" applyFont="1" applyBorder="1" applyAlignment="1">
      <alignment wrapText="1" readingOrder="1"/>
    </xf>
    <xf numFmtId="164" fontId="64" fillId="0" borderId="80" xfId="8" applyNumberFormat="1" applyFont="1" applyBorder="1" applyAlignment="1">
      <alignment wrapText="1" readingOrder="1"/>
    </xf>
    <xf numFmtId="164" fontId="65" fillId="0" borderId="84" xfId="8" applyNumberFormat="1" applyFont="1" applyBorder="1" applyAlignment="1">
      <alignment wrapText="1" readingOrder="1"/>
    </xf>
    <xf numFmtId="164" fontId="65" fillId="0" borderId="85" xfId="8" quotePrefix="1" applyNumberFormat="1" applyFont="1" applyBorder="1" applyAlignment="1">
      <alignment wrapText="1" readingOrder="1"/>
    </xf>
    <xf numFmtId="0" fontId="10" fillId="0" borderId="0" xfId="0" applyFont="1" applyBorder="1"/>
    <xf numFmtId="164" fontId="65" fillId="0" borderId="47" xfId="8" applyNumberFormat="1" applyFont="1" applyBorder="1" applyAlignment="1">
      <alignment wrapText="1" readingOrder="1"/>
    </xf>
    <xf numFmtId="164" fontId="65" fillId="0" borderId="48" xfId="8" quotePrefix="1" applyNumberFormat="1" applyFont="1" applyBorder="1" applyAlignment="1">
      <alignment wrapText="1" readingOrder="1"/>
    </xf>
    <xf numFmtId="164" fontId="65" fillId="0" borderId="48" xfId="8" applyNumberFormat="1" applyFont="1" applyBorder="1" applyAlignment="1">
      <alignment wrapText="1" readingOrder="1"/>
    </xf>
    <xf numFmtId="164" fontId="1" fillId="0" borderId="34" xfId="0" applyNumberFormat="1" applyFont="1" applyBorder="1"/>
    <xf numFmtId="164" fontId="1" fillId="0" borderId="34" xfId="8" applyNumberFormat="1" applyFont="1" applyBorder="1"/>
    <xf numFmtId="164" fontId="1" fillId="0" borderId="0" xfId="8" applyNumberFormat="1" applyFont="1" applyBorder="1"/>
    <xf numFmtId="164" fontId="1" fillId="0" borderId="0" xfId="0" applyNumberFormat="1" applyFont="1" applyBorder="1"/>
    <xf numFmtId="164" fontId="6" fillId="0" borderId="0" xfId="8" applyNumberFormat="1" applyFont="1" applyBorder="1"/>
    <xf numFmtId="164" fontId="64" fillId="0" borderId="93" xfId="8" applyNumberFormat="1" applyFont="1" applyBorder="1" applyAlignment="1">
      <alignment wrapText="1" readingOrder="1"/>
    </xf>
    <xf numFmtId="164" fontId="64" fillId="0" borderId="94" xfId="8" applyNumberFormat="1" applyFont="1" applyBorder="1" applyAlignment="1">
      <alignment wrapText="1" readingOrder="1"/>
    </xf>
    <xf numFmtId="0" fontId="67" fillId="0" borderId="95" xfId="0" applyFont="1" applyBorder="1" applyAlignment="1">
      <alignment horizontal="left" wrapText="1" readingOrder="1"/>
    </xf>
    <xf numFmtId="0" fontId="67" fillId="0" borderId="96" xfId="0" applyFont="1" applyBorder="1" applyAlignment="1">
      <alignment horizontal="left" wrapText="1" readingOrder="1"/>
    </xf>
    <xf numFmtId="0" fontId="65" fillId="0" borderId="97" xfId="0" applyFont="1" applyBorder="1" applyAlignment="1">
      <alignment vertical="center" wrapText="1" readingOrder="1"/>
    </xf>
    <xf numFmtId="164" fontId="64" fillId="0" borderId="98" xfId="8" applyNumberFormat="1" applyFont="1" applyBorder="1" applyAlignment="1">
      <alignment vertical="center" wrapText="1" readingOrder="1"/>
    </xf>
    <xf numFmtId="164" fontId="64" fillId="0" borderId="99" xfId="8" applyNumberFormat="1" applyFont="1" applyBorder="1" applyAlignment="1">
      <alignment vertical="center" wrapText="1" readingOrder="1"/>
    </xf>
    <xf numFmtId="164" fontId="65" fillId="0" borderId="103" xfId="8" applyNumberFormat="1" applyFont="1" applyBorder="1" applyAlignment="1">
      <alignment wrapText="1" readingOrder="1"/>
    </xf>
    <xf numFmtId="164" fontId="65" fillId="0" borderId="104" xfId="8" applyNumberFormat="1" applyFont="1" applyBorder="1" applyAlignment="1">
      <alignment wrapText="1" readingOrder="1"/>
    </xf>
    <xf numFmtId="0" fontId="7" fillId="0" borderId="107" xfId="3" applyFont="1" applyBorder="1" applyAlignment="1">
      <alignment horizontal="center" vertical="center"/>
    </xf>
    <xf numFmtId="0" fontId="7" fillId="0" borderId="108" xfId="3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10" xfId="0" applyFont="1" applyBorder="1" applyAlignment="1">
      <alignment horizontal="center"/>
    </xf>
    <xf numFmtId="0" fontId="1" fillId="0" borderId="111" xfId="0" applyFont="1" applyBorder="1"/>
    <xf numFmtId="0" fontId="62" fillId="0" borderId="35" xfId="0" applyFont="1" applyBorder="1" applyAlignment="1">
      <alignment wrapText="1"/>
    </xf>
    <xf numFmtId="164" fontId="65" fillId="0" borderId="112" xfId="8" applyNumberFormat="1" applyFont="1" applyBorder="1" applyAlignment="1">
      <alignment wrapText="1" readingOrder="1"/>
    </xf>
    <xf numFmtId="164" fontId="65" fillId="0" borderId="51" xfId="8" applyNumberFormat="1" applyFont="1" applyBorder="1" applyAlignment="1">
      <alignment wrapText="1" readingOrder="1"/>
    </xf>
    <xf numFmtId="164" fontId="65" fillId="0" borderId="118" xfId="8" applyNumberFormat="1" applyFont="1" applyBorder="1" applyAlignment="1">
      <alignment wrapText="1" readingOrder="1"/>
    </xf>
    <xf numFmtId="164" fontId="65" fillId="0" borderId="119" xfId="8" applyNumberFormat="1" applyFont="1" applyBorder="1" applyAlignment="1">
      <alignment wrapText="1" readingOrder="1"/>
    </xf>
    <xf numFmtId="0" fontId="1" fillId="0" borderId="122" xfId="0" applyFont="1" applyBorder="1"/>
    <xf numFmtId="0" fontId="69" fillId="0" borderId="67" xfId="0" applyFont="1" applyBorder="1" applyAlignment="1">
      <alignment horizontal="right" wrapText="1" readingOrder="1"/>
    </xf>
    <xf numFmtId="0" fontId="69" fillId="0" borderId="123" xfId="0" applyFont="1" applyBorder="1" applyAlignment="1">
      <alignment horizontal="right" wrapText="1" readingOrder="1"/>
    </xf>
    <xf numFmtId="0" fontId="66" fillId="0" borderId="126" xfId="0" applyFont="1" applyBorder="1" applyAlignment="1">
      <alignment wrapText="1" readingOrder="1"/>
    </xf>
    <xf numFmtId="0" fontId="1" fillId="0" borderId="31" xfId="0" applyFont="1" applyBorder="1"/>
    <xf numFmtId="0" fontId="70" fillId="41" borderId="127" xfId="0" applyFont="1" applyFill="1" applyBorder="1" applyAlignment="1">
      <alignment horizontal="right" wrapText="1" readingOrder="1"/>
    </xf>
    <xf numFmtId="0" fontId="71" fillId="42" borderId="127" xfId="0" applyFont="1" applyFill="1" applyBorder="1" applyAlignment="1">
      <alignment horizontal="right" wrapText="1" readingOrder="1"/>
    </xf>
    <xf numFmtId="0" fontId="71" fillId="43" borderId="127" xfId="0" applyFont="1" applyFill="1" applyBorder="1" applyAlignment="1">
      <alignment horizontal="right" wrapText="1" readingOrder="1"/>
    </xf>
    <xf numFmtId="0" fontId="66" fillId="44" borderId="130" xfId="0" applyFont="1" applyFill="1" applyBorder="1" applyAlignment="1">
      <alignment wrapText="1" readingOrder="1"/>
    </xf>
    <xf numFmtId="0" fontId="62" fillId="2" borderId="12" xfId="0" applyFont="1" applyFill="1" applyBorder="1" applyAlignment="1">
      <alignment horizontal="center"/>
    </xf>
    <xf numFmtId="0" fontId="62" fillId="0" borderId="0" xfId="0" applyFont="1"/>
    <xf numFmtId="0" fontId="66" fillId="0" borderId="54" xfId="0" applyFont="1" applyBorder="1" applyAlignment="1">
      <alignment wrapText="1" readingOrder="1"/>
    </xf>
    <xf numFmtId="164" fontId="6" fillId="0" borderId="34" xfId="8" applyNumberFormat="1" applyFont="1" applyBorder="1"/>
    <xf numFmtId="0" fontId="1" fillId="3" borderId="131" xfId="0" applyFont="1" applyFill="1" applyBorder="1"/>
    <xf numFmtId="0" fontId="1" fillId="3" borderId="132" xfId="0" applyFont="1" applyFill="1" applyBorder="1"/>
    <xf numFmtId="164" fontId="65" fillId="0" borderId="133" xfId="8" applyNumberFormat="1" applyFont="1" applyBorder="1" applyAlignment="1">
      <alignment wrapText="1" readingOrder="1"/>
    </xf>
    <xf numFmtId="164" fontId="65" fillId="0" borderId="134" xfId="8" applyNumberFormat="1" applyFont="1" applyBorder="1" applyAlignment="1">
      <alignment wrapText="1" readingOrder="1"/>
    </xf>
    <xf numFmtId="0" fontId="72" fillId="45" borderId="127" xfId="0" applyFont="1" applyFill="1" applyBorder="1" applyAlignment="1">
      <alignment horizontal="right" wrapText="1" readingOrder="1"/>
    </xf>
    <xf numFmtId="0" fontId="72" fillId="46" borderId="127" xfId="0" applyFont="1" applyFill="1" applyBorder="1" applyAlignment="1">
      <alignment horizontal="right" wrapText="1" readingOrder="1"/>
    </xf>
    <xf numFmtId="0" fontId="72" fillId="42" borderId="127" xfId="0" applyFont="1" applyFill="1" applyBorder="1" applyAlignment="1">
      <alignment horizontal="right" wrapText="1" readingOrder="1"/>
    </xf>
    <xf numFmtId="0" fontId="72" fillId="47" borderId="127" xfId="0" applyFont="1" applyFill="1" applyBorder="1" applyAlignment="1">
      <alignment horizontal="right" wrapText="1" readingOrder="1"/>
    </xf>
    <xf numFmtId="0" fontId="10" fillId="0" borderId="108" xfId="0" applyFont="1" applyBorder="1" applyAlignment="1">
      <alignment horizontal="center" vertical="center"/>
    </xf>
    <xf numFmtId="0" fontId="1" fillId="0" borderId="135" xfId="0" applyFont="1" applyBorder="1" applyAlignment="1">
      <alignment horizontal="center" vertical="center"/>
    </xf>
    <xf numFmtId="0" fontId="1" fillId="0" borderId="111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3" borderId="136" xfId="0" applyFont="1" applyFill="1" applyBorder="1" applyAlignment="1" applyProtection="1">
      <alignment horizontal="center"/>
      <protection locked="0"/>
    </xf>
    <xf numFmtId="0" fontId="62" fillId="0" borderId="0" xfId="0" applyFont="1" applyAlignment="1">
      <alignment horizontal="center"/>
    </xf>
    <xf numFmtId="0" fontId="1" fillId="0" borderId="0" xfId="0" applyFont="1" applyFill="1"/>
    <xf numFmtId="0" fontId="42" fillId="0" borderId="4" xfId="3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41" fontId="50" fillId="0" borderId="0" xfId="1" applyNumberFormat="1" applyFont="1" applyBorder="1" applyAlignment="1">
      <alignment vertical="top"/>
    </xf>
    <xf numFmtId="41" fontId="42" fillId="0" borderId="0" xfId="1" applyNumberFormat="1" applyFont="1" applyBorder="1" applyAlignment="1">
      <alignment vertical="top"/>
    </xf>
    <xf numFmtId="0" fontId="3" fillId="0" borderId="10" xfId="0" applyFont="1" applyBorder="1"/>
    <xf numFmtId="10" fontId="3" fillId="0" borderId="0" xfId="2" applyNumberFormat="1" applyFont="1" applyAlignment="1">
      <alignment horizontal="right"/>
    </xf>
    <xf numFmtId="0" fontId="1" fillId="0" borderId="7" xfId="0" applyFont="1" applyBorder="1" applyAlignment="1">
      <alignment horizontal="left"/>
    </xf>
    <xf numFmtId="10" fontId="3" fillId="0" borderId="0" xfId="0" applyNumberFormat="1" applyFont="1" applyBorder="1" applyAlignment="1">
      <alignment horizontal="right"/>
    </xf>
    <xf numFmtId="5" fontId="3" fillId="0" borderId="2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0" xfId="0" applyFont="1"/>
    <xf numFmtId="0" fontId="65" fillId="0" borderId="91" xfId="0" applyFont="1" applyBorder="1" applyAlignment="1">
      <alignment horizontal="left" wrapText="1" readingOrder="1"/>
    </xf>
    <xf numFmtId="0" fontId="65" fillId="0" borderId="90" xfId="0" applyFont="1" applyBorder="1" applyAlignment="1">
      <alignment horizontal="left" wrapText="1" readingOrder="1"/>
    </xf>
    <xf numFmtId="0" fontId="6" fillId="0" borderId="0" xfId="3" applyFont="1"/>
    <xf numFmtId="41" fontId="6" fillId="0" borderId="9" xfId="3" applyNumberFormat="1" applyFont="1" applyBorder="1"/>
    <xf numFmtId="0" fontId="6" fillId="0" borderId="0" xfId="3" applyFont="1" applyAlignment="1">
      <alignment horizontal="left"/>
    </xf>
    <xf numFmtId="49" fontId="6" fillId="0" borderId="0" xfId="3" applyNumberFormat="1" applyFont="1"/>
    <xf numFmtId="0" fontId="6" fillId="0" borderId="0" xfId="3" applyFont="1" applyAlignment="1">
      <alignment horizontal="left" vertical="top"/>
    </xf>
    <xf numFmtId="41" fontId="45" fillId="0" borderId="0" xfId="1" applyNumberFormat="1" applyFont="1" applyAlignment="1">
      <alignment vertical="top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1" fontId="10" fillId="0" borderId="4" xfId="0" applyNumberFormat="1" applyFont="1" applyBorder="1"/>
    <xf numFmtId="43" fontId="10" fillId="0" borderId="4" xfId="44" applyNumberFormat="1" applyFont="1" applyBorder="1"/>
    <xf numFmtId="43" fontId="10" fillId="0" borderId="0" xfId="44" applyNumberFormat="1" applyFont="1"/>
    <xf numFmtId="41" fontId="60" fillId="0" borderId="0" xfId="0" applyNumberFormat="1" applyFont="1"/>
    <xf numFmtId="41" fontId="10" fillId="0" borderId="0" xfId="0" applyNumberFormat="1" applyFont="1"/>
    <xf numFmtId="41" fontId="10" fillId="0" borderId="5" xfId="0" applyNumberFormat="1" applyFont="1" applyBorder="1"/>
    <xf numFmtId="41" fontId="10" fillId="0" borderId="2" xfId="0" applyNumberFormat="1" applyFont="1" applyBorder="1"/>
    <xf numFmtId="0" fontId="6" fillId="0" borderId="6" xfId="3" applyFont="1" applyBorder="1" applyAlignment="1">
      <alignment horizontal="left"/>
    </xf>
    <xf numFmtId="5" fontId="2" fillId="0" borderId="0" xfId="1122" applyNumberFormat="1" applyFont="1" applyAlignment="1">
      <alignment horizontal="center"/>
    </xf>
    <xf numFmtId="5" fontId="3" fillId="0" borderId="0" xfId="1122" applyNumberFormat="1" applyFont="1"/>
    <xf numFmtId="10" fontId="2" fillId="0" borderId="0" xfId="2" applyNumberFormat="1" applyFont="1" applyAlignment="1">
      <alignment horizontal="center"/>
    </xf>
    <xf numFmtId="10" fontId="3" fillId="0" borderId="0" xfId="2" applyNumberFormat="1" applyFont="1"/>
    <xf numFmtId="0" fontId="42" fillId="0" borderId="4" xfId="3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3" fillId="0" borderId="0" xfId="0" applyFont="1" applyProtection="1"/>
    <xf numFmtId="0" fontId="10" fillId="0" borderId="0" xfId="0" applyFont="1" applyAlignment="1" applyProtection="1">
      <alignment horizontal="left"/>
    </xf>
    <xf numFmtId="164" fontId="3" fillId="0" borderId="6" xfId="0" quotePrefix="1" applyNumberFormat="1" applyFont="1" applyBorder="1" applyAlignment="1" applyProtection="1">
      <alignment horizontal="center"/>
    </xf>
    <xf numFmtId="164" fontId="3" fillId="0" borderId="0" xfId="0" applyNumberFormat="1" applyFont="1" applyProtection="1"/>
    <xf numFmtId="14" fontId="3" fillId="0" borderId="0" xfId="0" applyNumberFormat="1" applyFont="1" applyAlignment="1" applyProtection="1">
      <alignment horizontal="center"/>
    </xf>
    <xf numFmtId="1" fontId="3" fillId="0" borderId="9" xfId="43" applyNumberFormat="1" applyFont="1" applyBorder="1" applyAlignment="1" applyProtection="1">
      <alignment horizontal="center"/>
    </xf>
    <xf numFmtId="164" fontId="3" fillId="0" borderId="28" xfId="0" applyNumberFormat="1" applyFont="1" applyBorder="1" applyAlignment="1" applyProtection="1">
      <alignment horizontal="center"/>
    </xf>
    <xf numFmtId="41" fontId="3" fillId="0" borderId="0" xfId="0" applyNumberFormat="1" applyFont="1" applyProtection="1"/>
    <xf numFmtId="41" fontId="3" fillId="0" borderId="9" xfId="0" applyNumberFormat="1" applyFont="1" applyBorder="1" applyProtection="1"/>
    <xf numFmtId="41" fontId="3" fillId="0" borderId="6" xfId="0" applyNumberFormat="1" applyFont="1" applyBorder="1" applyProtection="1"/>
    <xf numFmtId="43" fontId="3" fillId="0" borderId="0" xfId="44" applyNumberFormat="1" applyFont="1" applyProtection="1"/>
    <xf numFmtId="43" fontId="3" fillId="0" borderId="9" xfId="44" applyNumberFormat="1" applyFont="1" applyBorder="1" applyProtection="1"/>
    <xf numFmtId="0" fontId="3" fillId="0" borderId="6" xfId="0" applyFont="1" applyBorder="1" applyProtection="1"/>
    <xf numFmtId="0" fontId="3" fillId="0" borderId="6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9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/>
    </xf>
    <xf numFmtId="10" fontId="3" fillId="0" borderId="0" xfId="44" applyNumberFormat="1" applyFont="1" applyProtection="1"/>
    <xf numFmtId="0" fontId="3" fillId="0" borderId="6" xfId="0" applyFont="1" applyBorder="1" applyAlignment="1" applyProtection="1">
      <alignment horizontal="left" indent="2"/>
    </xf>
    <xf numFmtId="6" fontId="3" fillId="0" borderId="0" xfId="0" applyNumberFormat="1" applyFont="1" applyAlignment="1" applyProtection="1">
      <alignment horizontal="right"/>
    </xf>
    <xf numFmtId="167" fontId="3" fillId="0" borderId="0" xfId="0" applyNumberFormat="1" applyFont="1" applyAlignment="1" applyProtection="1">
      <alignment horizontal="right"/>
    </xf>
    <xf numFmtId="0" fontId="3" fillId="0" borderId="9" xfId="0" applyFont="1" applyBorder="1" applyAlignment="1" applyProtection="1">
      <alignment horizontal="right"/>
    </xf>
    <xf numFmtId="0" fontId="7" fillId="0" borderId="3" xfId="3" applyFont="1" applyBorder="1" applyAlignment="1">
      <alignment horizontal="center"/>
    </xf>
    <xf numFmtId="0" fontId="12" fillId="0" borderId="0" xfId="1" applyNumberFormat="1" applyFont="1" applyProtection="1">
      <protection hidden="1"/>
    </xf>
    <xf numFmtId="0" fontId="46" fillId="48" borderId="0" xfId="3" applyFont="1" applyFill="1" applyAlignment="1">
      <alignment horizontal="left" vertical="top"/>
    </xf>
    <xf numFmtId="0" fontId="6" fillId="48" borderId="0" xfId="3" applyFont="1" applyFill="1" applyAlignment="1">
      <alignment horizontal="left"/>
    </xf>
    <xf numFmtId="0" fontId="46" fillId="48" borderId="0" xfId="3" applyFont="1" applyFill="1" applyAlignment="1">
      <alignment vertical="top"/>
    </xf>
    <xf numFmtId="41" fontId="6" fillId="48" borderId="0" xfId="3" applyNumberFormat="1" applyFont="1" applyFill="1"/>
    <xf numFmtId="41" fontId="46" fillId="48" borderId="0" xfId="1" applyNumberFormat="1" applyFont="1" applyFill="1" applyAlignment="1">
      <alignment vertical="top"/>
    </xf>
    <xf numFmtId="0" fontId="6" fillId="0" borderId="0" xfId="3" applyFont="1"/>
    <xf numFmtId="41" fontId="6" fillId="0" borderId="0" xfId="3" applyNumberFormat="1" applyFont="1"/>
    <xf numFmtId="0" fontId="49" fillId="0" borderId="0" xfId="3" applyFont="1"/>
    <xf numFmtId="0" fontId="6" fillId="0" borderId="0" xfId="3" applyFont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6" fillId="0" borderId="0" xfId="3" applyFont="1" applyAlignment="1">
      <alignment vertical="top"/>
    </xf>
    <xf numFmtId="0" fontId="7" fillId="0" borderId="0" xfId="3" applyFont="1" applyAlignment="1">
      <alignment vertical="top"/>
    </xf>
    <xf numFmtId="41" fontId="6" fillId="0" borderId="0" xfId="3" applyNumberFormat="1" applyFont="1" applyAlignment="1">
      <alignment vertical="top"/>
    </xf>
    <xf numFmtId="41" fontId="7" fillId="0" borderId="0" xfId="3" applyNumberFormat="1" applyFont="1" applyAlignment="1">
      <alignment vertical="top"/>
    </xf>
    <xf numFmtId="164" fontId="6" fillId="0" borderId="0" xfId="1" applyNumberFormat="1" applyFont="1" applyAlignment="1">
      <alignment vertical="top"/>
    </xf>
    <xf numFmtId="41" fontId="6" fillId="48" borderId="0" xfId="1" applyNumberFormat="1" applyFont="1" applyFill="1"/>
    <xf numFmtId="0" fontId="6" fillId="48" borderId="0" xfId="3" applyFont="1" applyFill="1"/>
    <xf numFmtId="41" fontId="6" fillId="48" borderId="9" xfId="1" applyNumberFormat="1" applyFont="1" applyFill="1" applyBorder="1"/>
    <xf numFmtId="0" fontId="6" fillId="0" borderId="0" xfId="3" applyFont="1" applyAlignment="1">
      <alignment horizontal="center" wrapText="1"/>
    </xf>
    <xf numFmtId="41" fontId="6" fillId="48" borderId="0" xfId="3" applyNumberFormat="1" applyFont="1" applyFill="1" applyAlignment="1">
      <alignment vertical="top"/>
    </xf>
    <xf numFmtId="0" fontId="6" fillId="0" borderId="0" xfId="3" applyFont="1" applyAlignment="1">
      <alignment horizontal="right" vertical="top"/>
    </xf>
    <xf numFmtId="0" fontId="74" fillId="49" borderId="0" xfId="3" applyFont="1" applyFill="1"/>
    <xf numFmtId="0" fontId="49" fillId="49" borderId="0" xfId="3" applyFont="1" applyFill="1"/>
    <xf numFmtId="0" fontId="6" fillId="0" borderId="0" xfId="3" applyFont="1" applyAlignment="1">
      <alignment horizontal="right"/>
    </xf>
    <xf numFmtId="3" fontId="6" fillId="0" borderId="0" xfId="3" applyNumberFormat="1" applyFont="1" applyAlignment="1">
      <alignment horizontal="right"/>
    </xf>
    <xf numFmtId="3" fontId="7" fillId="0" borderId="0" xfId="3" applyNumberFormat="1" applyFont="1"/>
    <xf numFmtId="41" fontId="75" fillId="0" borderId="0" xfId="3" applyNumberFormat="1" applyFont="1"/>
    <xf numFmtId="41" fontId="15" fillId="0" borderId="10" xfId="1" applyNumberFormat="1" applyFont="1" applyBorder="1"/>
    <xf numFmtId="43" fontId="6" fillId="0" borderId="0" xfId="3" applyNumberFormat="1" applyFont="1" applyFill="1"/>
    <xf numFmtId="164" fontId="49" fillId="0" borderId="0" xfId="1" applyNumberFormat="1" applyFont="1"/>
    <xf numFmtId="164" fontId="49" fillId="48" borderId="0" xfId="1" applyNumberFormat="1" applyFont="1" applyFill="1"/>
    <xf numFmtId="164" fontId="49" fillId="49" borderId="0" xfId="1" applyNumberFormat="1" applyFont="1" applyFill="1"/>
    <xf numFmtId="41" fontId="75" fillId="0" borderId="0" xfId="1" applyNumberFormat="1" applyFont="1"/>
    <xf numFmtId="43" fontId="6" fillId="0" borderId="9" xfId="1" applyFont="1" applyBorder="1"/>
    <xf numFmtId="164" fontId="6" fillId="0" borderId="0" xfId="1" applyNumberFormat="1" applyFont="1"/>
    <xf numFmtId="164" fontId="7" fillId="0" borderId="0" xfId="1" applyNumberFormat="1" applyFont="1"/>
    <xf numFmtId="43" fontId="46" fillId="0" borderId="0" xfId="3" applyNumberFormat="1" applyFont="1" applyAlignment="1">
      <alignment vertical="top"/>
    </xf>
    <xf numFmtId="0" fontId="6" fillId="0" borderId="0" xfId="3" applyFont="1" applyAlignment="1">
      <alignment horizontal="left" wrapText="1"/>
    </xf>
    <xf numFmtId="0" fontId="50" fillId="0" borderId="3" xfId="3" applyFont="1" applyBorder="1" applyAlignment="1">
      <alignment horizontal="center" vertical="center" wrapText="1"/>
    </xf>
    <xf numFmtId="0" fontId="50" fillId="0" borderId="2" xfId="3" applyFont="1" applyBorder="1" applyAlignment="1">
      <alignment horizontal="center" vertical="center" wrapText="1"/>
    </xf>
    <xf numFmtId="0" fontId="42" fillId="0" borderId="4" xfId="3" applyFont="1" applyBorder="1" applyAlignment="1">
      <alignment horizontal="center" vertical="center" wrapText="1"/>
    </xf>
    <xf numFmtId="0" fontId="42" fillId="0" borderId="3" xfId="3" applyFont="1" applyBorder="1" applyAlignment="1">
      <alignment horizontal="center"/>
    </xf>
    <xf numFmtId="0" fontId="42" fillId="0" borderId="2" xfId="3" applyFont="1" applyBorder="1" applyAlignment="1">
      <alignment horizontal="center"/>
    </xf>
    <xf numFmtId="0" fontId="42" fillId="0" borderId="11" xfId="3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59" fillId="0" borderId="29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63" fillId="38" borderId="46" xfId="0" applyFont="1" applyFill="1" applyBorder="1" applyAlignment="1">
      <alignment horizontal="center" vertical="center"/>
    </xf>
    <xf numFmtId="0" fontId="63" fillId="38" borderId="45" xfId="0" applyFont="1" applyFill="1" applyBorder="1" applyAlignment="1">
      <alignment horizontal="center" vertical="center"/>
    </xf>
    <xf numFmtId="0" fontId="63" fillId="38" borderId="44" xfId="0" applyFont="1" applyFill="1" applyBorder="1" applyAlignment="1">
      <alignment horizontal="center" vertical="center"/>
    </xf>
    <xf numFmtId="0" fontId="64" fillId="0" borderId="74" xfId="0" applyFont="1" applyBorder="1" applyAlignment="1">
      <alignment horizontal="left" vertical="center" wrapText="1" readingOrder="1"/>
    </xf>
    <xf numFmtId="0" fontId="64" fillId="0" borderId="73" xfId="0" applyFont="1" applyBorder="1" applyAlignment="1">
      <alignment horizontal="left" vertical="center" wrapText="1" readingOrder="1"/>
    </xf>
    <xf numFmtId="0" fontId="65" fillId="0" borderId="66" xfId="0" applyFont="1" applyBorder="1" applyAlignment="1">
      <alignment horizontal="left" wrapText="1" readingOrder="1"/>
    </xf>
    <xf numFmtId="0" fontId="65" fillId="0" borderId="65" xfId="0" applyFont="1" applyBorder="1" applyAlignment="1">
      <alignment horizontal="left" wrapText="1" readingOrder="1"/>
    </xf>
    <xf numFmtId="0" fontId="65" fillId="0" borderId="61" xfId="0" applyFont="1" applyBorder="1" applyAlignment="1">
      <alignment horizontal="left" wrapText="1" readingOrder="1"/>
    </xf>
    <xf numFmtId="0" fontId="65" fillId="0" borderId="60" xfId="0" applyFont="1" applyBorder="1" applyAlignment="1">
      <alignment horizontal="left" wrapText="1" readingOrder="1"/>
    </xf>
    <xf numFmtId="0" fontId="64" fillId="0" borderId="53" xfId="0" applyFont="1" applyBorder="1" applyAlignment="1">
      <alignment horizontal="left" wrapText="1" readingOrder="1"/>
    </xf>
    <xf numFmtId="0" fontId="64" fillId="0" borderId="52" xfId="0" applyFont="1" applyBorder="1" applyAlignment="1">
      <alignment horizontal="left" wrapText="1" readingOrder="1"/>
    </xf>
    <xf numFmtId="0" fontId="64" fillId="0" borderId="51" xfId="0" applyFont="1" applyBorder="1" applyAlignment="1">
      <alignment horizontal="left" wrapText="1" readingOrder="1"/>
    </xf>
    <xf numFmtId="0" fontId="64" fillId="0" borderId="50" xfId="0" applyFont="1" applyBorder="1" applyAlignment="1">
      <alignment horizontal="left" wrapText="1" readingOrder="1"/>
    </xf>
    <xf numFmtId="0" fontId="64" fillId="0" borderId="49" xfId="0" applyFont="1" applyBorder="1" applyAlignment="1">
      <alignment horizontal="left" wrapText="1" readingOrder="1"/>
    </xf>
    <xf numFmtId="0" fontId="64" fillId="0" borderId="48" xfId="0" applyFont="1" applyBorder="1" applyAlignment="1">
      <alignment horizontal="left" wrapText="1" readingOrder="1"/>
    </xf>
    <xf numFmtId="0" fontId="65" fillId="0" borderId="92" xfId="0" applyFont="1" applyBorder="1" applyAlignment="1">
      <alignment horizontal="center" vertical="center" wrapText="1" readingOrder="1"/>
    </xf>
    <xf numFmtId="0" fontId="65" fillId="0" borderId="83" xfId="0" applyFont="1" applyBorder="1" applyAlignment="1">
      <alignment horizontal="center" vertical="center" wrapText="1" readingOrder="1"/>
    </xf>
    <xf numFmtId="49" fontId="65" fillId="0" borderId="91" xfId="0" applyNumberFormat="1" applyFont="1" applyBorder="1" applyAlignment="1">
      <alignment horizontal="left" wrapText="1" readingOrder="1"/>
    </xf>
    <xf numFmtId="49" fontId="65" fillId="0" borderId="90" xfId="0" applyNumberFormat="1" applyFont="1" applyBorder="1" applyAlignment="1">
      <alignment horizontal="left" wrapText="1" readingOrder="1"/>
    </xf>
    <xf numFmtId="0" fontId="65" fillId="0" borderId="91" xfId="0" applyFont="1" applyBorder="1" applyAlignment="1">
      <alignment horizontal="left" wrapText="1" readingOrder="1"/>
    </xf>
    <xf numFmtId="0" fontId="65" fillId="0" borderId="90" xfId="0" applyFont="1" applyBorder="1" applyAlignment="1">
      <alignment horizontal="left" wrapText="1" readingOrder="1"/>
    </xf>
    <xf numFmtId="0" fontId="65" fillId="0" borderId="89" xfId="0" applyFont="1" applyBorder="1" applyAlignment="1">
      <alignment horizontal="left" wrapText="1" readingOrder="1"/>
    </xf>
    <xf numFmtId="0" fontId="65" fillId="0" borderId="88" xfId="0" applyFont="1" applyBorder="1" applyAlignment="1">
      <alignment horizontal="left" wrapText="1" readingOrder="1"/>
    </xf>
    <xf numFmtId="0" fontId="65" fillId="0" borderId="87" xfId="0" applyFont="1" applyBorder="1" applyAlignment="1">
      <alignment horizontal="left" wrapText="1" readingOrder="1"/>
    </xf>
    <xf numFmtId="0" fontId="65" fillId="0" borderId="86" xfId="0" applyFont="1" applyBorder="1" applyAlignment="1">
      <alignment horizontal="left" wrapText="1" readingOrder="1"/>
    </xf>
    <xf numFmtId="0" fontId="64" fillId="0" borderId="82" xfId="0" applyFont="1" applyBorder="1" applyAlignment="1">
      <alignment horizontal="left" wrapText="1" readingOrder="1"/>
    </xf>
    <xf numFmtId="0" fontId="64" fillId="0" borderId="81" xfId="0" applyFont="1" applyBorder="1" applyAlignment="1">
      <alignment horizontal="left" wrapText="1" readingOrder="1"/>
    </xf>
    <xf numFmtId="0" fontId="66" fillId="0" borderId="125" xfId="0" applyFont="1" applyBorder="1" applyAlignment="1">
      <alignment horizontal="center" wrapText="1" readingOrder="1"/>
    </xf>
    <xf numFmtId="0" fontId="66" fillId="0" borderId="124" xfId="0" applyFont="1" applyBorder="1" applyAlignment="1">
      <alignment horizontal="center" wrapText="1" readingOrder="1"/>
    </xf>
    <xf numFmtId="0" fontId="64" fillId="0" borderId="101" xfId="0" applyFont="1" applyBorder="1" applyAlignment="1">
      <alignment horizontal="left" vertical="center" wrapText="1" readingOrder="1"/>
    </xf>
    <xf numFmtId="0" fontId="64" fillId="0" borderId="100" xfId="0" applyFont="1" applyBorder="1" applyAlignment="1">
      <alignment horizontal="left" vertical="center" wrapText="1" readingOrder="1"/>
    </xf>
    <xf numFmtId="0" fontId="68" fillId="0" borderId="83" xfId="0" applyFont="1" applyBorder="1" applyAlignment="1">
      <alignment horizontal="center" vertical="center" wrapText="1" readingOrder="1"/>
    </xf>
    <xf numFmtId="0" fontId="68" fillId="0" borderId="102" xfId="0" applyFont="1" applyBorder="1" applyAlignment="1">
      <alignment horizontal="center" vertical="center" wrapText="1" readingOrder="1"/>
    </xf>
    <xf numFmtId="49" fontId="65" fillId="0" borderId="121" xfId="0" applyNumberFormat="1" applyFont="1" applyBorder="1" applyAlignment="1">
      <alignment horizontal="left" wrapText="1" readingOrder="1"/>
    </xf>
    <xf numFmtId="49" fontId="65" fillId="0" borderId="120" xfId="0" applyNumberFormat="1" applyFont="1" applyBorder="1" applyAlignment="1">
      <alignment horizontal="left" wrapText="1" readingOrder="1"/>
    </xf>
    <xf numFmtId="0" fontId="65" fillId="0" borderId="114" xfId="0" applyFont="1" applyBorder="1" applyAlignment="1">
      <alignment horizontal="left" wrapText="1" readingOrder="1"/>
    </xf>
    <xf numFmtId="0" fontId="65" fillId="0" borderId="113" xfId="0" applyFont="1" applyBorder="1" applyAlignment="1">
      <alignment horizontal="left" wrapText="1" readingOrder="1"/>
    </xf>
    <xf numFmtId="0" fontId="63" fillId="38" borderId="117" xfId="0" applyFont="1" applyFill="1" applyBorder="1" applyAlignment="1">
      <alignment horizontal="center" vertical="center"/>
    </xf>
    <xf numFmtId="0" fontId="63" fillId="38" borderId="116" xfId="0" applyFont="1" applyFill="1" applyBorder="1" applyAlignment="1">
      <alignment horizontal="center" vertical="center"/>
    </xf>
    <xf numFmtId="0" fontId="63" fillId="38" borderId="115" xfId="0" applyFont="1" applyFill="1" applyBorder="1" applyAlignment="1">
      <alignment horizontal="center" vertical="center"/>
    </xf>
    <xf numFmtId="0" fontId="66" fillId="44" borderId="129" xfId="0" applyFont="1" applyFill="1" applyBorder="1" applyAlignment="1">
      <alignment horizontal="center" wrapText="1" readingOrder="1"/>
    </xf>
    <xf numFmtId="0" fontId="66" fillId="44" borderId="128" xfId="0" applyFont="1" applyFill="1" applyBorder="1" applyAlignment="1">
      <alignment horizontal="center" wrapText="1" readingOrder="1"/>
    </xf>
    <xf numFmtId="0" fontId="65" fillId="0" borderId="106" xfId="0" applyFont="1" applyBorder="1" applyAlignment="1">
      <alignment horizontal="left" wrapText="1" readingOrder="1"/>
    </xf>
    <xf numFmtId="0" fontId="65" fillId="0" borderId="105" xfId="0" applyFont="1" applyBorder="1" applyAlignment="1">
      <alignment horizontal="left" wrapText="1" readingOrder="1"/>
    </xf>
  </cellXfs>
  <cellStyles count="1123">
    <cellStyle name="20% - Accent1" xfId="26" builtinId="30" customBuiltin="1"/>
    <cellStyle name="20% - Accent1 10" xfId="307" xr:uid="{7D2E63E7-9F38-4071-9E44-AF65F331EA1E}"/>
    <cellStyle name="20% - Accent1 10 2" xfId="673" xr:uid="{D9FE8FFF-E33F-4345-BD2D-29BC850296CC}"/>
    <cellStyle name="20% - Accent1 11" xfId="320" xr:uid="{42A8A495-46D9-4911-821B-35FF1EEB55F8}"/>
    <cellStyle name="20% - Accent1 11 2" xfId="686" xr:uid="{40F6BD6F-3288-4870-BE32-3F738FA6C7AF}"/>
    <cellStyle name="20% - Accent1 12" xfId="333" xr:uid="{35F464EB-3FE9-46C2-8DB9-AECEB53C057E}"/>
    <cellStyle name="20% - Accent1 12 2" xfId="699" xr:uid="{47871FF4-1EC2-4571-9073-94E75E0DD512}"/>
    <cellStyle name="20% - Accent1 13" xfId="346" xr:uid="{34267EDC-08AD-478E-BCA0-7EA77235B7B9}"/>
    <cellStyle name="20% - Accent1 13 2" xfId="714" xr:uid="{9DB2AF4C-F167-49DC-AC59-9925899D63BE}"/>
    <cellStyle name="20% - Accent1 14" xfId="359" xr:uid="{4BAD274B-2F9F-4424-91B6-6C77D169461C}"/>
    <cellStyle name="20% - Accent1 14 2" xfId="727" xr:uid="{2028D0C4-ACDE-4675-8F54-A6B5B26C7EF6}"/>
    <cellStyle name="20% - Accent1 15" xfId="372" xr:uid="{E9800FBE-EA6A-40FD-A2E8-B7CD6A198C61}"/>
    <cellStyle name="20% - Accent1 15 2" xfId="740" xr:uid="{5DE933FA-693A-4EAF-A750-427A61B778F6}"/>
    <cellStyle name="20% - Accent1 16" xfId="385" xr:uid="{CE769D3D-D4AE-4686-ADE6-7BA74E896E01}"/>
    <cellStyle name="20% - Accent1 16 2" xfId="753" xr:uid="{4D14008C-DB3B-4129-8DDC-571641F5F7A6}"/>
    <cellStyle name="20% - Accent1 17" xfId="398" xr:uid="{3D6829EE-E69C-4B34-A523-0BEAB84B6E61}"/>
    <cellStyle name="20% - Accent1 17 2" xfId="766" xr:uid="{04624505-037A-4713-81E7-657344E98FF8}"/>
    <cellStyle name="20% - Accent1 18" xfId="411" xr:uid="{A736FDD1-26EA-4FF5-BA57-4E2D4B15801E}"/>
    <cellStyle name="20% - Accent1 18 2" xfId="779" xr:uid="{17173E0A-5159-47D7-A421-DD7B8F91F6EA}"/>
    <cellStyle name="20% - Accent1 19" xfId="424" xr:uid="{519993AA-E0EB-4E19-9EF7-69D0A1596FE8}"/>
    <cellStyle name="20% - Accent1 19 2" xfId="792" xr:uid="{209EB432-DA70-41A3-A19A-3C8A529217D6}"/>
    <cellStyle name="20% - Accent1 2" xfId="68" xr:uid="{00000000-0005-0000-0000-000001000000}"/>
    <cellStyle name="20% - Accent1 2 2" xfId="211" xr:uid="{836B48F3-AF9B-4429-A511-A9B09FD42595}"/>
    <cellStyle name="20% - Accent1 2 2 2" xfId="578" xr:uid="{159C4C8A-2C80-44E0-B994-D5E8756F6493}"/>
    <cellStyle name="20% - Accent1 2 3" xfId="533" xr:uid="{113780AE-D5DB-4FD8-8E77-72FFD3AB0732}"/>
    <cellStyle name="20% - Accent1 20" xfId="437" xr:uid="{22D7BC97-C566-4AA9-BA37-9A3549119613}"/>
    <cellStyle name="20% - Accent1 20 2" xfId="805" xr:uid="{42D1387D-7BB5-4D33-A114-DED9817947CA}"/>
    <cellStyle name="20% - Accent1 21" xfId="455" xr:uid="{8537D762-47A4-4C91-9518-2D8A9F08B202}"/>
    <cellStyle name="20% - Accent1 21 2" xfId="819" xr:uid="{FF8FFCB3-B455-4463-B32F-88FC5DD2D280}"/>
    <cellStyle name="20% - Accent1 22" xfId="474" xr:uid="{10540EB2-0C7D-4766-8368-7AE4E2B13CD2}"/>
    <cellStyle name="20% - Accent1 22 2" xfId="833" xr:uid="{CE44EF02-4F6C-4CA9-BA86-638FBA760835}"/>
    <cellStyle name="20% - Accent1 23" xfId="493" xr:uid="{FB037690-8795-4E4A-890D-8D161494E938}"/>
    <cellStyle name="20% - Accent1 23 2" xfId="846" xr:uid="{6F419664-E0B7-4B8E-AF78-B43FC4C47AA1}"/>
    <cellStyle name="20% - Accent1 24" xfId="506" xr:uid="{D7A90A47-7CB3-4D30-9692-4F25DFB9FBC8}"/>
    <cellStyle name="20% - Accent1 24 2" xfId="859" xr:uid="{15121B93-A80A-43B9-8774-409D47049054}"/>
    <cellStyle name="20% - Accent1 25" xfId="872" xr:uid="{CE7B97B0-B957-43A6-A6E7-DBEF09027C7C}"/>
    <cellStyle name="20% - Accent1 26" xfId="885" xr:uid="{3C4EABC9-0B22-4A46-AE8B-F63FE13C4E06}"/>
    <cellStyle name="20% - Accent1 27" xfId="898" xr:uid="{85F8784C-9F61-43A3-80A8-FAD7BEE4D1FE}"/>
    <cellStyle name="20% - Accent1 28" xfId="911" xr:uid="{30F53798-3236-4DE3-A330-4B28A3D0C291}"/>
    <cellStyle name="20% - Accent1 29" xfId="924" xr:uid="{C386FFE0-EA84-4911-854D-825B3BB7437A}"/>
    <cellStyle name="20% - Accent1 3" xfId="196" xr:uid="{974CE802-E323-47B1-BFB6-7A32466EEFB3}"/>
    <cellStyle name="20% - Accent1 3 2" xfId="564" xr:uid="{E5EDB9F9-072E-46B7-A194-814A342C4AF5}"/>
    <cellStyle name="20% - Accent1 30" xfId="939" xr:uid="{AD800D98-430B-4251-8AA2-26005BCBC60F}"/>
    <cellStyle name="20% - Accent1 31" xfId="952" xr:uid="{D8598B56-F73D-47E9-A801-58764D2E859B}"/>
    <cellStyle name="20% - Accent1 32" xfId="965" xr:uid="{01078BD2-9245-4062-9C3F-A6B9D40B693B}"/>
    <cellStyle name="20% - Accent1 33" xfId="978" xr:uid="{EA9BE17E-072C-470B-B583-6F6F920439FC}"/>
    <cellStyle name="20% - Accent1 34" xfId="991" xr:uid="{F1EF85BD-477E-4929-90A7-9A6899BEFFFB}"/>
    <cellStyle name="20% - Accent1 35" xfId="1004" xr:uid="{8774EB05-842A-47C9-9F7B-8B31E1B19547}"/>
    <cellStyle name="20% - Accent1 36" xfId="1017" xr:uid="{A4AA4CB8-5345-423D-8D56-6B6B6D9BE3A8}"/>
    <cellStyle name="20% - Accent1 37" xfId="1033" xr:uid="{A6D49377-5962-4B0F-A419-896ADDB0748C}"/>
    <cellStyle name="20% - Accent1 38" xfId="1053" xr:uid="{6EE0E2ED-3B54-4A33-A401-3C252756001E}"/>
    <cellStyle name="20% - Accent1 39" xfId="544" xr:uid="{3CB03107-FCB7-4A10-893A-A19ACB025C90}"/>
    <cellStyle name="20% - Accent1 4" xfId="225" xr:uid="{813DB9CD-EF26-4095-BCA8-116087D89251}"/>
    <cellStyle name="20% - Accent1 4 2" xfId="592" xr:uid="{EED37618-9C00-47F5-BB91-9ABA15575536}"/>
    <cellStyle name="20% - Accent1 40" xfId="1072" xr:uid="{2C672377-722D-4ED0-B915-FCB8A86B70EA}"/>
    <cellStyle name="20% - Accent1 5" xfId="238" xr:uid="{A9AEEF10-4952-4E67-BFFC-A5B8A5295D73}"/>
    <cellStyle name="20% - Accent1 5 2" xfId="605" xr:uid="{9CDB5C90-F888-4B7C-89F5-3E72CEE25E5B}"/>
    <cellStyle name="20% - Accent1 6" xfId="251" xr:uid="{9633850F-6091-472A-BA8C-037FE0B09791}"/>
    <cellStyle name="20% - Accent1 6 2" xfId="618" xr:uid="{595773F8-51C9-4AA0-82ED-9F3B159C004F}"/>
    <cellStyle name="20% - Accent1 7" xfId="267" xr:uid="{02A8D0A1-6D15-48F9-BB49-B7321375F75C}"/>
    <cellStyle name="20% - Accent1 7 2" xfId="633" xr:uid="{D80BD6C0-B4D5-449B-BAFC-655A01C047DF}"/>
    <cellStyle name="20% - Accent1 8" xfId="281" xr:uid="{225A9A01-2A82-4343-AC05-E4A1C1CC6C10}"/>
    <cellStyle name="20% - Accent1 8 2" xfId="647" xr:uid="{CDE97112-47C9-4551-978D-4D7F7F3BA65E}"/>
    <cellStyle name="20% - Accent1 9" xfId="294" xr:uid="{951051F4-E35A-43E6-8001-9686B6486269}"/>
    <cellStyle name="20% - Accent1 9 2" xfId="660" xr:uid="{0D603642-BF79-4772-AF17-2B3D10285712}"/>
    <cellStyle name="20% - Accent2" xfId="29" builtinId="34" customBuiltin="1"/>
    <cellStyle name="20% - Accent2 10" xfId="309" xr:uid="{72208B3E-5E68-4370-A01D-0ADCC1E9FFDB}"/>
    <cellStyle name="20% - Accent2 10 2" xfId="675" xr:uid="{8C4502CB-484F-471A-AA20-F64054E05E3A}"/>
    <cellStyle name="20% - Accent2 11" xfId="322" xr:uid="{B1F60098-81FB-4A51-A54B-FD98DB7E8C8D}"/>
    <cellStyle name="20% - Accent2 11 2" xfId="688" xr:uid="{94978810-F91A-4D58-BD56-D0943D04C50E}"/>
    <cellStyle name="20% - Accent2 12" xfId="335" xr:uid="{8398FCC1-B27F-4A31-B750-380BCAACF17B}"/>
    <cellStyle name="20% - Accent2 12 2" xfId="701" xr:uid="{4AB1C8C6-4129-4B46-8E05-DF5D65734F90}"/>
    <cellStyle name="20% - Accent2 13" xfId="348" xr:uid="{D4517E0A-7C28-4E69-BD9B-109E97BA740C}"/>
    <cellStyle name="20% - Accent2 13 2" xfId="716" xr:uid="{21463F0F-AF6F-49C9-AEB1-4D5AD6B77664}"/>
    <cellStyle name="20% - Accent2 14" xfId="361" xr:uid="{2597561C-202C-4058-A063-F373549BF61F}"/>
    <cellStyle name="20% - Accent2 14 2" xfId="729" xr:uid="{E5FF5568-3EFA-4334-8EDC-AB847743FE33}"/>
    <cellStyle name="20% - Accent2 15" xfId="374" xr:uid="{623B3865-F263-421E-AF5D-62375C26FF10}"/>
    <cellStyle name="20% - Accent2 15 2" xfId="742" xr:uid="{5B9748A5-213A-4186-93DD-AC1DAC6CBB04}"/>
    <cellStyle name="20% - Accent2 16" xfId="387" xr:uid="{A85BAF5E-92A3-438C-83B9-81C9399F21E4}"/>
    <cellStyle name="20% - Accent2 16 2" xfId="755" xr:uid="{DF1F4CD6-EF50-46A0-BFF3-CC842AC6F5EF}"/>
    <cellStyle name="20% - Accent2 17" xfId="400" xr:uid="{C95AA233-DF21-41AE-8D63-4E39036EEFDA}"/>
    <cellStyle name="20% - Accent2 17 2" xfId="768" xr:uid="{AF0732E4-1160-4F00-B326-6E2C18C0E2A3}"/>
    <cellStyle name="20% - Accent2 18" xfId="413" xr:uid="{EBE1AB95-4251-492B-BD10-05693722AA1D}"/>
    <cellStyle name="20% - Accent2 18 2" xfId="781" xr:uid="{491720F6-5705-4D30-B715-3FC68D7A35F4}"/>
    <cellStyle name="20% - Accent2 19" xfId="426" xr:uid="{152B2AE3-03D0-4908-AF20-F05BDB463DFB}"/>
    <cellStyle name="20% - Accent2 19 2" xfId="794" xr:uid="{C3359978-0D14-4D6E-A178-ABE2FBA9796E}"/>
    <cellStyle name="20% - Accent2 2" xfId="198" xr:uid="{D7E91DB4-35EF-4879-8168-389A1C0E1DF1}"/>
    <cellStyle name="20% - Accent2 2 2" xfId="566" xr:uid="{6251C4CB-5B91-4ACC-92B4-14507F74DD78}"/>
    <cellStyle name="20% - Accent2 20" xfId="439" xr:uid="{3721382A-88A8-41FA-AC01-B029B6D698EF}"/>
    <cellStyle name="20% - Accent2 20 2" xfId="807" xr:uid="{86952E1A-0081-42EE-8E39-DF2F9DB63C76}"/>
    <cellStyle name="20% - Accent2 21" xfId="458" xr:uid="{A54CE9F3-D732-4BD6-88F0-D5AC50615ADD}"/>
    <cellStyle name="20% - Accent2 21 2" xfId="821" xr:uid="{0479D8BF-EC7D-4743-A901-B93446700B15}"/>
    <cellStyle name="20% - Accent2 22" xfId="477" xr:uid="{63C78CC0-C0E7-4795-AAEC-C915A97C0CA5}"/>
    <cellStyle name="20% - Accent2 22 2" xfId="835" xr:uid="{47697286-EB37-4ACB-9317-218F82793EE0}"/>
    <cellStyle name="20% - Accent2 23" xfId="495" xr:uid="{BC4E4A45-8209-4C84-8824-04DA04B1B8F7}"/>
    <cellStyle name="20% - Accent2 23 2" xfId="848" xr:uid="{0C44B2DC-8232-44D4-A386-EE6CEABC75EA}"/>
    <cellStyle name="20% - Accent2 24" xfId="509" xr:uid="{E8E201F6-F474-401C-BBB3-563E34F2CF9D}"/>
    <cellStyle name="20% - Accent2 24 2" xfId="861" xr:uid="{0A0EFECE-EA85-4F00-980D-A5D60C2F9F49}"/>
    <cellStyle name="20% - Accent2 25" xfId="874" xr:uid="{811F2AF3-344C-4B25-9BF6-DA42A5A97115}"/>
    <cellStyle name="20% - Accent2 26" xfId="887" xr:uid="{B3355166-32AC-4B99-BF9F-9576F467CD7D}"/>
    <cellStyle name="20% - Accent2 27" xfId="900" xr:uid="{ECDBC98E-F103-4BF1-A370-BABBAB977A21}"/>
    <cellStyle name="20% - Accent2 28" xfId="913" xr:uid="{CEA677C5-8158-49BF-A250-A46D98C59EA4}"/>
    <cellStyle name="20% - Accent2 29" xfId="926" xr:uid="{2DC127B0-C24E-4832-9080-D3FB3E8D89D2}"/>
    <cellStyle name="20% - Accent2 3" xfId="214" xr:uid="{9A9256D3-69A4-494D-A8FD-91F117D5BDD5}"/>
    <cellStyle name="20% - Accent2 3 2" xfId="581" xr:uid="{52D575C2-081B-4550-ABEB-BFC20997D9FE}"/>
    <cellStyle name="20% - Accent2 30" xfId="941" xr:uid="{E5FB34EA-F395-4740-96E9-92716AFDB372}"/>
    <cellStyle name="20% - Accent2 31" xfId="954" xr:uid="{C3CA1DE7-CB8C-4CDF-93E0-207BDB4416D7}"/>
    <cellStyle name="20% - Accent2 32" xfId="967" xr:uid="{E24D8A73-6C0B-4FA3-A64E-72237F96CC3C}"/>
    <cellStyle name="20% - Accent2 33" xfId="980" xr:uid="{ACEEA2B9-77BF-4B8E-862F-E284EB119144}"/>
    <cellStyle name="20% - Accent2 34" xfId="993" xr:uid="{CC350286-361A-4754-98AF-D1367FB67C4A}"/>
    <cellStyle name="20% - Accent2 35" xfId="1006" xr:uid="{995E770B-18FA-4A52-9BEF-3D098B4726DA}"/>
    <cellStyle name="20% - Accent2 36" xfId="1019" xr:uid="{6DA237E1-C405-4303-A31B-9071E8E9124E}"/>
    <cellStyle name="20% - Accent2 37" xfId="1036" xr:uid="{60923830-CBB6-4950-A461-50D72245EDE2}"/>
    <cellStyle name="20% - Accent2 38" xfId="1056" xr:uid="{63E49995-ACB0-4C95-9183-5801407A52FB}"/>
    <cellStyle name="20% - Accent2 39" xfId="546" xr:uid="{204DE2B0-FCDE-4705-ADC1-F979D8FB1608}"/>
    <cellStyle name="20% - Accent2 4" xfId="227" xr:uid="{826539F2-0ECB-45BA-A21D-E8037F57FE7D}"/>
    <cellStyle name="20% - Accent2 4 2" xfId="594" xr:uid="{5FE8C835-9128-4C22-A3A4-6E68E8DC22DF}"/>
    <cellStyle name="20% - Accent2 40" xfId="1075" xr:uid="{A2F40ED4-8E06-4CA9-B374-F6239309C8F4}"/>
    <cellStyle name="20% - Accent2 5" xfId="240" xr:uid="{44557924-E494-469A-AF9B-614996EE2D65}"/>
    <cellStyle name="20% - Accent2 5 2" xfId="607" xr:uid="{6F15D6A0-3391-47AC-A657-37A1A8A26691}"/>
    <cellStyle name="20% - Accent2 6" xfId="253" xr:uid="{55783C87-9D37-4EC5-9CE0-2ABF368E7C08}"/>
    <cellStyle name="20% - Accent2 6 2" xfId="620" xr:uid="{BAA2B74E-F725-4183-962E-FBF6CB5BB097}"/>
    <cellStyle name="20% - Accent2 7" xfId="269" xr:uid="{BAE297DF-D924-4562-9DC2-9E642D1BD7B1}"/>
    <cellStyle name="20% - Accent2 7 2" xfId="635" xr:uid="{B94E8A19-E712-4C6E-AEFA-141806FC3E2E}"/>
    <cellStyle name="20% - Accent2 8" xfId="283" xr:uid="{3410D274-92A4-4ABC-A9D5-18236F9801AD}"/>
    <cellStyle name="20% - Accent2 8 2" xfId="649" xr:uid="{8FE0B383-34D3-4E0D-A9F9-9DEF9E70456A}"/>
    <cellStyle name="20% - Accent2 9" xfId="296" xr:uid="{5FB81353-190E-46D1-8004-3CF76F9C7416}"/>
    <cellStyle name="20% - Accent2 9 2" xfId="662" xr:uid="{51489202-9C76-48B3-8E91-EC35C43D093B}"/>
    <cellStyle name="20% - Accent3" xfId="32" builtinId="38" customBuiltin="1"/>
    <cellStyle name="20% - Accent3 10" xfId="311" xr:uid="{8A2C216D-8B35-4AD2-A2E3-08D0FFCFFD58}"/>
    <cellStyle name="20% - Accent3 10 2" xfId="677" xr:uid="{DF5B9B04-4D0E-4B6E-89D3-3D667789311D}"/>
    <cellStyle name="20% - Accent3 11" xfId="324" xr:uid="{00882E53-102D-45B3-98A2-61FD1DAD37DC}"/>
    <cellStyle name="20% - Accent3 11 2" xfId="690" xr:uid="{BD37F1F1-36A8-4E23-8FF0-D69A565F3A8A}"/>
    <cellStyle name="20% - Accent3 12" xfId="337" xr:uid="{7220C4DC-5EDA-4F38-BE2D-EFA29CB79042}"/>
    <cellStyle name="20% - Accent3 12 2" xfId="703" xr:uid="{0795A9DA-A568-4215-AC01-233D95DFDC78}"/>
    <cellStyle name="20% - Accent3 13" xfId="350" xr:uid="{5F1AD021-67FC-4FA1-9D8D-67196D01056E}"/>
    <cellStyle name="20% - Accent3 13 2" xfId="718" xr:uid="{78553CF7-1C1A-4D4D-B6BC-7DCF906714DC}"/>
    <cellStyle name="20% - Accent3 14" xfId="363" xr:uid="{1C870422-A877-45EA-A8B8-7AA077F8377F}"/>
    <cellStyle name="20% - Accent3 14 2" xfId="731" xr:uid="{5E5D3E0E-BC22-4B63-9300-2AD0B3B72AF2}"/>
    <cellStyle name="20% - Accent3 15" xfId="376" xr:uid="{6FEF4F39-276F-4B7E-A116-C5D9FE97E716}"/>
    <cellStyle name="20% - Accent3 15 2" xfId="744" xr:uid="{D40E4E05-5782-4E77-BDBC-23224B80087A}"/>
    <cellStyle name="20% - Accent3 16" xfId="389" xr:uid="{C6D56370-DE53-4ECB-96A1-37ACA18CEE83}"/>
    <cellStyle name="20% - Accent3 16 2" xfId="757" xr:uid="{03B0C724-B105-42D7-9764-4C69194AC539}"/>
    <cellStyle name="20% - Accent3 17" xfId="402" xr:uid="{06B8E224-7321-4069-9A43-454DF6CDF3FC}"/>
    <cellStyle name="20% - Accent3 17 2" xfId="770" xr:uid="{1799042E-0588-4747-BED0-C621CD30340E}"/>
    <cellStyle name="20% - Accent3 18" xfId="415" xr:uid="{616971B6-83E1-4BF8-9694-12194B5E2669}"/>
    <cellStyle name="20% - Accent3 18 2" xfId="783" xr:uid="{89316397-DC4F-4F05-A89D-7DB9F3A07406}"/>
    <cellStyle name="20% - Accent3 19" xfId="428" xr:uid="{155AD6B6-6610-47F3-AA70-AEE5593C8BB1}"/>
    <cellStyle name="20% - Accent3 19 2" xfId="796" xr:uid="{151F5C6C-78BE-4CBB-B7B0-AC7244759BD2}"/>
    <cellStyle name="20% - Accent3 2" xfId="200" xr:uid="{B70D0E4B-9E43-40F2-A143-F766EE2DA337}"/>
    <cellStyle name="20% - Accent3 2 2" xfId="568" xr:uid="{F8947558-3D81-4A7D-8F2D-B0F9EA39E032}"/>
    <cellStyle name="20% - Accent3 20" xfId="441" xr:uid="{B1F94C44-3741-4AFA-9B46-EF8A5DE2DC8D}"/>
    <cellStyle name="20% - Accent3 20 2" xfId="809" xr:uid="{F42F5388-B60C-4AC6-85D7-A671298857FE}"/>
    <cellStyle name="20% - Accent3 21" xfId="461" xr:uid="{5C02B616-14CE-431B-8AA3-8E9F8285DEE8}"/>
    <cellStyle name="20% - Accent3 21 2" xfId="823" xr:uid="{893291C1-7DA7-44B4-B20F-A6F350B8C7EB}"/>
    <cellStyle name="20% - Accent3 22" xfId="480" xr:uid="{C14D1BB8-20F0-413F-8A15-23E398741F85}"/>
    <cellStyle name="20% - Accent3 22 2" xfId="837" xr:uid="{A1BCB5BF-FAF7-4699-A13C-B007B99A8552}"/>
    <cellStyle name="20% - Accent3 23" xfId="497" xr:uid="{BE682AA0-12C4-4AEB-961C-70C067736382}"/>
    <cellStyle name="20% - Accent3 23 2" xfId="850" xr:uid="{926588D6-CD44-4077-AA36-9D6388F3EB43}"/>
    <cellStyle name="20% - Accent3 24" xfId="512" xr:uid="{551328E5-8267-47C6-BA7A-505D6F4E20F4}"/>
    <cellStyle name="20% - Accent3 24 2" xfId="863" xr:uid="{095DF636-E003-43AA-93E9-F15257A71769}"/>
    <cellStyle name="20% - Accent3 25" xfId="876" xr:uid="{DBC225BF-981F-464C-821C-4201B45893BD}"/>
    <cellStyle name="20% - Accent3 26" xfId="889" xr:uid="{268D025F-EFD9-4165-BF12-4D6E784B613F}"/>
    <cellStyle name="20% - Accent3 27" xfId="902" xr:uid="{12D1CB70-6D5C-47FD-B7E3-C33E4F2AE799}"/>
    <cellStyle name="20% - Accent3 28" xfId="915" xr:uid="{D71E43A8-9071-4F87-9B65-C6C4F1749F6F}"/>
    <cellStyle name="20% - Accent3 29" xfId="928" xr:uid="{DD0E5709-6DD7-4DB0-885D-E61AFF5CCA26}"/>
    <cellStyle name="20% - Accent3 3" xfId="216" xr:uid="{DA5E933E-93EA-4BCC-B84F-645D7C70562F}"/>
    <cellStyle name="20% - Accent3 3 2" xfId="583" xr:uid="{0EA82881-DC04-4333-B8DF-B91A0015369A}"/>
    <cellStyle name="20% - Accent3 30" xfId="943" xr:uid="{4EFEDCB1-974D-4E90-855C-146E6BEB2E2E}"/>
    <cellStyle name="20% - Accent3 31" xfId="956" xr:uid="{974DAE69-4224-414C-A164-F88E82FC3F8A}"/>
    <cellStyle name="20% - Accent3 32" xfId="969" xr:uid="{DC59A91A-77D0-44C5-9A6E-B3C82C3B85E3}"/>
    <cellStyle name="20% - Accent3 33" xfId="982" xr:uid="{DB76EF70-00BF-4A90-81FB-1E3EBD985834}"/>
    <cellStyle name="20% - Accent3 34" xfId="995" xr:uid="{976C97FD-23A0-4B6B-8390-54E9504BAAFE}"/>
    <cellStyle name="20% - Accent3 35" xfId="1008" xr:uid="{49FC5119-0E2B-430D-90C5-E82B9CD7E45D}"/>
    <cellStyle name="20% - Accent3 36" xfId="1021" xr:uid="{B415BC1D-F71B-4B52-91E2-48B03E6FEC5E}"/>
    <cellStyle name="20% - Accent3 37" xfId="1039" xr:uid="{B70F1C71-C0F5-45C0-ADAE-B87D8A8435DC}"/>
    <cellStyle name="20% - Accent3 38" xfId="1059" xr:uid="{9ABB9B25-A85B-4FEF-B535-42830606B87F}"/>
    <cellStyle name="20% - Accent3 39" xfId="548" xr:uid="{3FFA769D-64E1-4FD3-BE3D-9A8D9715499C}"/>
    <cellStyle name="20% - Accent3 4" xfId="229" xr:uid="{D5B6B3F6-5942-45FA-A1FD-5B46385E9B4F}"/>
    <cellStyle name="20% - Accent3 4 2" xfId="596" xr:uid="{645BC726-4B28-4FBA-8C72-7ADBBDB1E7E0}"/>
    <cellStyle name="20% - Accent3 40" xfId="1078" xr:uid="{DBAD2943-32B1-42EA-955A-7771F76542CC}"/>
    <cellStyle name="20% - Accent3 5" xfId="242" xr:uid="{5A2073BE-7722-42B1-8C77-BF3B0D3638F5}"/>
    <cellStyle name="20% - Accent3 5 2" xfId="609" xr:uid="{7DB44DBA-EEBF-4916-A2B6-3FCCE0882179}"/>
    <cellStyle name="20% - Accent3 6" xfId="255" xr:uid="{F6C7EC8D-876C-4995-8F17-7C076A96A214}"/>
    <cellStyle name="20% - Accent3 6 2" xfId="622" xr:uid="{FD0B19B6-724F-44B4-924A-44F2F28259D0}"/>
    <cellStyle name="20% - Accent3 7" xfId="271" xr:uid="{8CDB6721-B5CF-4517-B0C5-6DE32FC5A807}"/>
    <cellStyle name="20% - Accent3 7 2" xfId="637" xr:uid="{38212FD0-6B5C-4683-85F5-3AEA41FAD9A0}"/>
    <cellStyle name="20% - Accent3 8" xfId="285" xr:uid="{3D9A726E-79C6-4D18-9C8D-FF5991685BC7}"/>
    <cellStyle name="20% - Accent3 8 2" xfId="651" xr:uid="{28466636-64DE-446C-841B-E6B1DADDF2AE}"/>
    <cellStyle name="20% - Accent3 9" xfId="298" xr:uid="{BFD1C8B7-6CE6-4FF9-A6E2-92DC67810F2B}"/>
    <cellStyle name="20% - Accent3 9 2" xfId="664" xr:uid="{DF05A01E-CBBB-4E23-AFE4-62F30CE9C5EF}"/>
    <cellStyle name="20% - Accent4" xfId="35" builtinId="42" customBuiltin="1"/>
    <cellStyle name="20% - Accent4 10" xfId="313" xr:uid="{70F486A5-1E16-4162-A61B-ED653A117071}"/>
    <cellStyle name="20% - Accent4 10 2" xfId="679" xr:uid="{688A0349-6A51-49B6-A514-A2979E1F12A3}"/>
    <cellStyle name="20% - Accent4 11" xfId="326" xr:uid="{F5523708-091E-4564-90B2-2DC77777C158}"/>
    <cellStyle name="20% - Accent4 11 2" xfId="692" xr:uid="{472E3D85-9340-41C2-A714-C39901B51D55}"/>
    <cellStyle name="20% - Accent4 12" xfId="339" xr:uid="{22B0431E-D947-44CD-94B4-B61324BA379D}"/>
    <cellStyle name="20% - Accent4 12 2" xfId="705" xr:uid="{119632BB-410F-44B7-BD23-6EBF903FE266}"/>
    <cellStyle name="20% - Accent4 13" xfId="352" xr:uid="{7B272135-8DB9-458A-8366-38C8B65CFC9F}"/>
    <cellStyle name="20% - Accent4 13 2" xfId="720" xr:uid="{8D831B14-6B78-459F-860E-2C350D27B40F}"/>
    <cellStyle name="20% - Accent4 14" xfId="365" xr:uid="{5E0779AA-21C3-468B-B0A2-58E7DF4F620C}"/>
    <cellStyle name="20% - Accent4 14 2" xfId="733" xr:uid="{8575F543-57EA-4AF3-AEEF-0044CD4AAE41}"/>
    <cellStyle name="20% - Accent4 15" xfId="378" xr:uid="{B549D66A-BD25-4301-ADB0-AD418EFC15FD}"/>
    <cellStyle name="20% - Accent4 15 2" xfId="746" xr:uid="{F3B5F865-1723-43C2-8F14-BC2E285B73F5}"/>
    <cellStyle name="20% - Accent4 16" xfId="391" xr:uid="{BDDA8A96-F4F1-4DFB-862F-5D5F02A81DFE}"/>
    <cellStyle name="20% - Accent4 16 2" xfId="759" xr:uid="{01EDC08C-59CD-4E5A-AAA3-4FBE38D9A85E}"/>
    <cellStyle name="20% - Accent4 17" xfId="404" xr:uid="{6826AA53-7BCB-4069-8142-97CAAB6A642E}"/>
    <cellStyle name="20% - Accent4 17 2" xfId="772" xr:uid="{4FF928B8-918A-4FE9-89BD-2F530E3F7681}"/>
    <cellStyle name="20% - Accent4 18" xfId="417" xr:uid="{6F8E0573-BC2F-4724-BE1C-7497BC1AF3D2}"/>
    <cellStyle name="20% - Accent4 18 2" xfId="785" xr:uid="{C64A087F-307E-46B5-8322-8BB606B97A81}"/>
    <cellStyle name="20% - Accent4 19" xfId="430" xr:uid="{CCF36460-3AFA-453E-A626-929020946027}"/>
    <cellStyle name="20% - Accent4 19 2" xfId="798" xr:uid="{C5F75401-1B33-470D-BF8B-A2BA325E22F0}"/>
    <cellStyle name="20% - Accent4 2" xfId="202" xr:uid="{DA53DC1E-7246-4245-A0E7-40F76BB14FCE}"/>
    <cellStyle name="20% - Accent4 2 2" xfId="570" xr:uid="{32A4341B-498F-430F-9339-741F06043748}"/>
    <cellStyle name="20% - Accent4 20" xfId="443" xr:uid="{A83AED27-005A-4A93-B181-E06487D9AD5D}"/>
    <cellStyle name="20% - Accent4 20 2" xfId="811" xr:uid="{5C22DE88-2F1C-40B7-A431-64F50E5DB8A7}"/>
    <cellStyle name="20% - Accent4 21" xfId="464" xr:uid="{9A443C89-D207-4E2F-82BC-E3065F7EB910}"/>
    <cellStyle name="20% - Accent4 21 2" xfId="825" xr:uid="{2D99AF5C-44F9-4609-9E24-E4172FCED83C}"/>
    <cellStyle name="20% - Accent4 22" xfId="483" xr:uid="{621461CB-5E00-491C-AD0F-4D757BE872AB}"/>
    <cellStyle name="20% - Accent4 22 2" xfId="839" xr:uid="{C7CDD9A5-39D7-4E80-B35E-F161B7FDBB1D}"/>
    <cellStyle name="20% - Accent4 23" xfId="499" xr:uid="{95DA2C33-AE3B-4885-A581-4E96B73DD158}"/>
    <cellStyle name="20% - Accent4 23 2" xfId="852" xr:uid="{3C08FA76-AE8E-437B-832E-EC9413D027A2}"/>
    <cellStyle name="20% - Accent4 24" xfId="515" xr:uid="{BCAA0711-C64C-424A-9EE4-9823E92E97F8}"/>
    <cellStyle name="20% - Accent4 24 2" xfId="865" xr:uid="{5836B7A8-1C7E-4112-AEBE-3BA7FDE4F3DB}"/>
    <cellStyle name="20% - Accent4 25" xfId="878" xr:uid="{6A3EAB62-630E-4352-85D0-059111CEBA6F}"/>
    <cellStyle name="20% - Accent4 26" xfId="891" xr:uid="{807C2F48-A1DA-4B1D-94C0-E631B3DCD10E}"/>
    <cellStyle name="20% - Accent4 27" xfId="904" xr:uid="{6E79A76D-23FB-4DBD-9B76-CB1B1A410059}"/>
    <cellStyle name="20% - Accent4 28" xfId="917" xr:uid="{FE0EF7A5-7B23-4AD5-AA73-96D91B8693E6}"/>
    <cellStyle name="20% - Accent4 29" xfId="930" xr:uid="{BC2224F4-B1B2-4C1B-9B19-234206231A00}"/>
    <cellStyle name="20% - Accent4 3" xfId="218" xr:uid="{93FB92EF-E0FA-41B7-A6B9-CF8A357C1E5A}"/>
    <cellStyle name="20% - Accent4 3 2" xfId="585" xr:uid="{351740E6-2174-47A2-872F-C5B246F9FD80}"/>
    <cellStyle name="20% - Accent4 30" xfId="945" xr:uid="{59121E74-7337-43B4-89FB-795DEF56D0BC}"/>
    <cellStyle name="20% - Accent4 31" xfId="958" xr:uid="{6C997C1D-670A-4D1A-BABF-304E3B468AC8}"/>
    <cellStyle name="20% - Accent4 32" xfId="971" xr:uid="{793B537D-579C-4D16-810A-10ECC84BFA39}"/>
    <cellStyle name="20% - Accent4 33" xfId="984" xr:uid="{A24E3E28-5632-4E63-B80A-7F8D234656CD}"/>
    <cellStyle name="20% - Accent4 34" xfId="997" xr:uid="{F75AF287-1C4D-4BF6-A10E-812CFDB1D0D4}"/>
    <cellStyle name="20% - Accent4 35" xfId="1010" xr:uid="{7FF7ACC0-C123-4681-B86F-79F244D4F0BC}"/>
    <cellStyle name="20% - Accent4 36" xfId="1023" xr:uid="{64CB4C83-AF9F-4043-AA33-1DEEFFADA44D}"/>
    <cellStyle name="20% - Accent4 37" xfId="1042" xr:uid="{65CEBF13-205E-4AA6-8636-1CBC3CFDDD9B}"/>
    <cellStyle name="20% - Accent4 38" xfId="1062" xr:uid="{FEB3E92D-7B2E-4C1E-8653-0FE170E16958}"/>
    <cellStyle name="20% - Accent4 39" xfId="550" xr:uid="{58003BAC-9DA7-422F-B6CE-70CDC972521D}"/>
    <cellStyle name="20% - Accent4 4" xfId="231" xr:uid="{C802B89D-0762-4957-9333-B49D6D03BE59}"/>
    <cellStyle name="20% - Accent4 4 2" xfId="598" xr:uid="{1184DDC4-C010-4552-929E-CD97331E3459}"/>
    <cellStyle name="20% - Accent4 40" xfId="1081" xr:uid="{0D94CB22-4476-49DB-8A58-974791D5BD06}"/>
    <cellStyle name="20% - Accent4 5" xfId="244" xr:uid="{3EFFC0A0-952B-462A-B7C9-2D68518EB9BF}"/>
    <cellStyle name="20% - Accent4 5 2" xfId="611" xr:uid="{CF24D462-37B2-44F9-8485-3D6148BBCFCB}"/>
    <cellStyle name="20% - Accent4 6" xfId="257" xr:uid="{02F56271-2C6B-43DF-A74D-92FD515C1605}"/>
    <cellStyle name="20% - Accent4 6 2" xfId="624" xr:uid="{9B0BAB3A-2B43-4900-9FAC-9D2E30D98BA2}"/>
    <cellStyle name="20% - Accent4 7" xfId="273" xr:uid="{9120AFD1-4B70-4A70-A767-BB8EF0252353}"/>
    <cellStyle name="20% - Accent4 7 2" xfId="639" xr:uid="{A0C0B136-AF71-4662-AB11-333FB9B62628}"/>
    <cellStyle name="20% - Accent4 8" xfId="287" xr:uid="{E75D7B88-FB88-4614-8320-76A76A9CFD05}"/>
    <cellStyle name="20% - Accent4 8 2" xfId="653" xr:uid="{0B781609-F5B9-4D30-B357-FFA6E2B4FDF9}"/>
    <cellStyle name="20% - Accent4 9" xfId="300" xr:uid="{7FCC3309-AFD2-4D42-8140-B50CE6ED3FAA}"/>
    <cellStyle name="20% - Accent4 9 2" xfId="666" xr:uid="{5094C1D2-6032-44ED-9D14-250003075BC9}"/>
    <cellStyle name="20% - Accent5" xfId="38" builtinId="46" customBuiltin="1"/>
    <cellStyle name="20% - Accent5 10" xfId="315" xr:uid="{92CF347D-D1EB-4709-91AD-EE15C7963446}"/>
    <cellStyle name="20% - Accent5 10 2" xfId="681" xr:uid="{F0AB8930-D749-4AF3-88AA-E0466D23007E}"/>
    <cellStyle name="20% - Accent5 11" xfId="328" xr:uid="{16C3B6CA-6B6D-4AD4-B4A4-220C2B3461B7}"/>
    <cellStyle name="20% - Accent5 11 2" xfId="694" xr:uid="{537608E7-45E3-4ED8-8608-FFEC2223349A}"/>
    <cellStyle name="20% - Accent5 12" xfId="341" xr:uid="{BDA9AD18-A2E3-49B4-A0F9-541F7D43124A}"/>
    <cellStyle name="20% - Accent5 12 2" xfId="707" xr:uid="{9F39A598-5825-4D39-85D8-DFF5946E5F01}"/>
    <cellStyle name="20% - Accent5 13" xfId="354" xr:uid="{215722C5-ADA4-412E-8C2A-662E183AE28E}"/>
    <cellStyle name="20% - Accent5 13 2" xfId="722" xr:uid="{A9C85D78-5198-4C78-BB7D-85F74967E59B}"/>
    <cellStyle name="20% - Accent5 14" xfId="367" xr:uid="{024E5C9D-AC50-44CD-918C-998A169F6ADF}"/>
    <cellStyle name="20% - Accent5 14 2" xfId="735" xr:uid="{B1BEC0E0-E9C4-4A24-91D3-8912DAD6BFEB}"/>
    <cellStyle name="20% - Accent5 15" xfId="380" xr:uid="{BC008453-9E4F-4B11-BE78-6D4BA2B36207}"/>
    <cellStyle name="20% - Accent5 15 2" xfId="748" xr:uid="{ED57DAA5-D9E0-4775-AA0B-F3957903A01D}"/>
    <cellStyle name="20% - Accent5 16" xfId="393" xr:uid="{A8803E7F-5057-403E-848B-7D28FEFC37E2}"/>
    <cellStyle name="20% - Accent5 16 2" xfId="761" xr:uid="{4A5657FD-B102-4736-9036-0EC458227B3F}"/>
    <cellStyle name="20% - Accent5 17" xfId="406" xr:uid="{B79E728F-EB31-4EDF-8B78-73BAE42C85C9}"/>
    <cellStyle name="20% - Accent5 17 2" xfId="774" xr:uid="{F4832471-FF04-463E-8183-24DA692D973F}"/>
    <cellStyle name="20% - Accent5 18" xfId="419" xr:uid="{B4D444AA-AFB9-4D1C-BF81-C9297D5AD7D2}"/>
    <cellStyle name="20% - Accent5 18 2" xfId="787" xr:uid="{B4AFA3F9-3252-40A1-B61D-02A2B7E11C54}"/>
    <cellStyle name="20% - Accent5 19" xfId="432" xr:uid="{E3ECC07A-871F-460F-937F-2446C140A644}"/>
    <cellStyle name="20% - Accent5 19 2" xfId="800" xr:uid="{4AFD5283-A958-4A76-9B10-8011A6BB6E5C}"/>
    <cellStyle name="20% - Accent5 2" xfId="204" xr:uid="{19F3F686-5D4F-4EA6-B46F-957ED752565A}"/>
    <cellStyle name="20% - Accent5 2 2" xfId="572" xr:uid="{FBEB3086-984E-4EF8-A097-B7B66ACCB567}"/>
    <cellStyle name="20% - Accent5 20" xfId="445" xr:uid="{98A25128-1240-4098-A6AC-12582F119DB2}"/>
    <cellStyle name="20% - Accent5 20 2" xfId="813" xr:uid="{17B34617-9E1E-4900-B4AF-6D05C11F0B02}"/>
    <cellStyle name="20% - Accent5 21" xfId="467" xr:uid="{E90A1814-3445-4473-8BC4-FFFD275BA24F}"/>
    <cellStyle name="20% - Accent5 21 2" xfId="827" xr:uid="{C6357FDC-B42A-4223-B3B6-E8CF1B5D00EF}"/>
    <cellStyle name="20% - Accent5 22" xfId="486" xr:uid="{CA90F796-E850-4C8C-8B48-DBAA604FBAFC}"/>
    <cellStyle name="20% - Accent5 22 2" xfId="841" xr:uid="{CAEA7153-F7E2-4AE9-B19C-7ED56D066629}"/>
    <cellStyle name="20% - Accent5 23" xfId="501" xr:uid="{F0D8013A-4610-4B85-856A-76606736D761}"/>
    <cellStyle name="20% - Accent5 23 2" xfId="854" xr:uid="{C35F011B-E09B-47E6-A457-29E8644AF1D3}"/>
    <cellStyle name="20% - Accent5 24" xfId="518" xr:uid="{2FD88420-A733-4F7B-918D-4F3264EDF287}"/>
    <cellStyle name="20% - Accent5 24 2" xfId="867" xr:uid="{0BB05AF7-BDE5-4C0D-8EDA-7212E163D4E5}"/>
    <cellStyle name="20% - Accent5 25" xfId="880" xr:uid="{71F9771E-1F3A-4746-888F-7BA6A6AC4427}"/>
    <cellStyle name="20% - Accent5 26" xfId="893" xr:uid="{32631031-9DBC-4ABE-8AC6-772A3DE712D8}"/>
    <cellStyle name="20% - Accent5 27" xfId="906" xr:uid="{E4BEE757-E625-48DF-B0CA-F5CEBDCFEFA4}"/>
    <cellStyle name="20% - Accent5 28" xfId="919" xr:uid="{DF4B0B92-5EF9-4AF7-BB3C-81993811ED8F}"/>
    <cellStyle name="20% - Accent5 29" xfId="932" xr:uid="{E45AC77F-95F6-4B7C-AC85-19468A2A867E}"/>
    <cellStyle name="20% - Accent5 3" xfId="220" xr:uid="{099075A9-E9AA-42D3-A999-5F050371230A}"/>
    <cellStyle name="20% - Accent5 3 2" xfId="587" xr:uid="{05D73953-4E7F-4594-9B5B-EB0AFFAC1F6F}"/>
    <cellStyle name="20% - Accent5 30" xfId="947" xr:uid="{14F44ABA-ED7B-47BF-81B7-3FC7C17AA99A}"/>
    <cellStyle name="20% - Accent5 31" xfId="960" xr:uid="{4AA1C631-B4DA-4C72-90B8-139B49EAC30C}"/>
    <cellStyle name="20% - Accent5 32" xfId="973" xr:uid="{B68A5767-E979-4011-8BC4-8AA5963EDB18}"/>
    <cellStyle name="20% - Accent5 33" xfId="986" xr:uid="{ACA5CC59-48A3-4038-A8DF-02841089FCB3}"/>
    <cellStyle name="20% - Accent5 34" xfId="999" xr:uid="{DCB7F49D-DC2E-41B6-B56C-4FB7562C722E}"/>
    <cellStyle name="20% - Accent5 35" xfId="1012" xr:uid="{34BB7F92-461A-4F9A-9A45-94DD3A7843F8}"/>
    <cellStyle name="20% - Accent5 36" xfId="1025" xr:uid="{A5460241-4776-4B9D-BD19-F412D4B9FBA5}"/>
    <cellStyle name="20% - Accent5 37" xfId="1045" xr:uid="{CB25C75E-5BA6-4727-9954-0AA23639C518}"/>
    <cellStyle name="20% - Accent5 38" xfId="1065" xr:uid="{9ACD5AFA-E064-41FD-9665-491DD19CFC02}"/>
    <cellStyle name="20% - Accent5 39" xfId="552" xr:uid="{F07F91DA-7C41-46C8-B246-E1971F8F8D59}"/>
    <cellStyle name="20% - Accent5 4" xfId="233" xr:uid="{E246A947-1FFB-4B8F-AD34-65D0F0212CDF}"/>
    <cellStyle name="20% - Accent5 4 2" xfId="600" xr:uid="{D843C72A-3B46-4AD7-86EF-A92BAF75EFFF}"/>
    <cellStyle name="20% - Accent5 40" xfId="1084" xr:uid="{F74D81F6-F30A-4CD4-BD2A-3FF0CA9E75EB}"/>
    <cellStyle name="20% - Accent5 5" xfId="246" xr:uid="{B125A506-6956-4172-AB59-1BE65DD3FCAD}"/>
    <cellStyle name="20% - Accent5 5 2" xfId="613" xr:uid="{219104E8-89BE-4CCA-AD2F-3B493617A508}"/>
    <cellStyle name="20% - Accent5 6" xfId="259" xr:uid="{9F7BBF22-1E11-4FDC-9B3E-F5C797087298}"/>
    <cellStyle name="20% - Accent5 6 2" xfId="626" xr:uid="{6D8AFDC9-432F-4D95-8332-709F5C32C9D1}"/>
    <cellStyle name="20% - Accent5 7" xfId="275" xr:uid="{AB35BA56-3CAE-4AAB-A189-58BB8B6E952D}"/>
    <cellStyle name="20% - Accent5 7 2" xfId="641" xr:uid="{600C160B-57D7-4C5A-9920-E60B658E6D2F}"/>
    <cellStyle name="20% - Accent5 8" xfId="289" xr:uid="{D315382B-4F06-478E-923C-3AE73CEC558F}"/>
    <cellStyle name="20% - Accent5 8 2" xfId="655" xr:uid="{444CE079-283F-43A4-B062-861B57FB5BC8}"/>
    <cellStyle name="20% - Accent5 9" xfId="302" xr:uid="{6DF644D8-11DD-49F5-92C8-6AB3522EFB8E}"/>
    <cellStyle name="20% - Accent5 9 2" xfId="668" xr:uid="{E54BF90F-8D9E-41B9-B385-E9FD4CA07DDC}"/>
    <cellStyle name="20% - Accent6" xfId="41" builtinId="50" customBuiltin="1"/>
    <cellStyle name="20% - Accent6 10" xfId="317" xr:uid="{D7CC8194-6FFA-4524-8B0E-6AB77FF68D60}"/>
    <cellStyle name="20% - Accent6 10 2" xfId="683" xr:uid="{C060A63B-1FD4-408B-AFB2-FCE320A796C7}"/>
    <cellStyle name="20% - Accent6 11" xfId="330" xr:uid="{642DA730-70B2-4314-8C26-EC43F50AE4F6}"/>
    <cellStyle name="20% - Accent6 11 2" xfId="696" xr:uid="{3BD54F2A-84A5-4C54-9161-90E21B5F7FAA}"/>
    <cellStyle name="20% - Accent6 12" xfId="343" xr:uid="{BF97856C-D22D-40FA-9EE1-FCC01B900A02}"/>
    <cellStyle name="20% - Accent6 12 2" xfId="709" xr:uid="{BF62B700-E15A-4A2F-B096-8DAA0962BCB5}"/>
    <cellStyle name="20% - Accent6 13" xfId="356" xr:uid="{083165D5-24D0-4D3A-8B9E-C239102FE826}"/>
    <cellStyle name="20% - Accent6 13 2" xfId="724" xr:uid="{4D3C4BC4-0CBB-43D5-B5D1-0910A16163A1}"/>
    <cellStyle name="20% - Accent6 14" xfId="369" xr:uid="{E4BE3DB0-C25E-4E91-B7C6-56BB67C1CCC8}"/>
    <cellStyle name="20% - Accent6 14 2" xfId="737" xr:uid="{0A467F50-4585-487D-AA43-16E1B714DD90}"/>
    <cellStyle name="20% - Accent6 15" xfId="382" xr:uid="{AD7B1023-A4D7-4E91-9599-11AD2398577A}"/>
    <cellStyle name="20% - Accent6 15 2" xfId="750" xr:uid="{1E0A7E6C-9F45-4096-A4F7-67910A771443}"/>
    <cellStyle name="20% - Accent6 16" xfId="395" xr:uid="{1DD3A57D-234A-4E47-B840-BF1FD8906CE1}"/>
    <cellStyle name="20% - Accent6 16 2" xfId="763" xr:uid="{4AA2C881-28F7-4E31-832E-F8A178BA54EE}"/>
    <cellStyle name="20% - Accent6 17" xfId="408" xr:uid="{C2F5403D-8B24-4B75-8B24-DF59CD1689FD}"/>
    <cellStyle name="20% - Accent6 17 2" xfId="776" xr:uid="{0AD9971C-D4CC-4B89-AC3B-2733B4BDF8CA}"/>
    <cellStyle name="20% - Accent6 18" xfId="421" xr:uid="{AF1F3D11-A2BB-4002-98EB-36180A66C4F5}"/>
    <cellStyle name="20% - Accent6 18 2" xfId="789" xr:uid="{D2E42D79-CA34-4A48-A98B-E1BC92C38004}"/>
    <cellStyle name="20% - Accent6 19" xfId="434" xr:uid="{54B2DA18-F381-4DC0-9D0A-47E2250802FA}"/>
    <cellStyle name="20% - Accent6 19 2" xfId="802" xr:uid="{58F1DA92-199A-4D16-938C-1A9B1096EA69}"/>
    <cellStyle name="20% - Accent6 2" xfId="206" xr:uid="{500189B9-EE65-4A77-A06E-1AA7ED355301}"/>
    <cellStyle name="20% - Accent6 2 2" xfId="574" xr:uid="{F7B8B59A-DC8C-41B9-8232-D9925A96F000}"/>
    <cellStyle name="20% - Accent6 20" xfId="447" xr:uid="{24DD0FF9-226D-4619-8CCB-8437FE03E3CE}"/>
    <cellStyle name="20% - Accent6 20 2" xfId="815" xr:uid="{7DDEEC5F-6436-45E0-A7AB-27FB74D52CCF}"/>
    <cellStyle name="20% - Accent6 21" xfId="470" xr:uid="{903BE05C-C16E-4995-9D2B-E5DF2B764168}"/>
    <cellStyle name="20% - Accent6 21 2" xfId="829" xr:uid="{4072F072-544A-4281-8C37-B3BF16C00816}"/>
    <cellStyle name="20% - Accent6 22" xfId="489" xr:uid="{6266BB80-ADBF-460F-92A5-69D08DDBFCDA}"/>
    <cellStyle name="20% - Accent6 22 2" xfId="843" xr:uid="{8B9C7A57-560E-4531-AD90-4A4D2B99F868}"/>
    <cellStyle name="20% - Accent6 23" xfId="503" xr:uid="{9945203C-B101-4795-A802-F8C3D1E87980}"/>
    <cellStyle name="20% - Accent6 23 2" xfId="856" xr:uid="{DA64E6AE-6138-41A9-9A78-E6A25EB907DD}"/>
    <cellStyle name="20% - Accent6 24" xfId="521" xr:uid="{89D21FE2-F6AB-4CC0-96E0-6647C11D1463}"/>
    <cellStyle name="20% - Accent6 24 2" xfId="869" xr:uid="{E1CF26A4-DE46-4E94-8438-09036789E0A0}"/>
    <cellStyle name="20% - Accent6 25" xfId="882" xr:uid="{B9014C3D-8A31-476B-BA9D-745D9A4D4753}"/>
    <cellStyle name="20% - Accent6 26" xfId="895" xr:uid="{59234D41-956A-4D08-A020-9527A3CC459C}"/>
    <cellStyle name="20% - Accent6 27" xfId="908" xr:uid="{6BB2EE62-B8D7-4BDF-AA54-D7D8E20080F4}"/>
    <cellStyle name="20% - Accent6 28" xfId="921" xr:uid="{671068F4-08D2-41EB-B090-F8BEEF3341BF}"/>
    <cellStyle name="20% - Accent6 29" xfId="934" xr:uid="{9D528D31-4605-4E58-A04D-0EEC156A4A07}"/>
    <cellStyle name="20% - Accent6 3" xfId="222" xr:uid="{F8819E2A-F86E-4908-B0A4-CD580962251D}"/>
    <cellStyle name="20% - Accent6 3 2" xfId="589" xr:uid="{BD862799-58CD-4F85-99BD-7D110E68EE71}"/>
    <cellStyle name="20% - Accent6 30" xfId="949" xr:uid="{1095F2D1-5F9C-4983-9258-82F719892D62}"/>
    <cellStyle name="20% - Accent6 31" xfId="962" xr:uid="{BBDD4EBB-6F32-4766-80CF-B77A2454CA5E}"/>
    <cellStyle name="20% - Accent6 32" xfId="975" xr:uid="{3CA785C2-A6A9-4162-AC8D-459873E7F539}"/>
    <cellStyle name="20% - Accent6 33" xfId="988" xr:uid="{FF4B26C9-2ED5-4C83-8505-A82810B86D26}"/>
    <cellStyle name="20% - Accent6 34" xfId="1001" xr:uid="{B5D10C9F-815B-4586-A898-1F42744D2A5C}"/>
    <cellStyle name="20% - Accent6 35" xfId="1014" xr:uid="{1F8B1301-F7EB-49F3-8F46-85C69B946305}"/>
    <cellStyle name="20% - Accent6 36" xfId="1027" xr:uid="{B9044482-7E76-4BE8-B811-F477FCD3F3AB}"/>
    <cellStyle name="20% - Accent6 37" xfId="1048" xr:uid="{CB49DE5D-171A-4915-9390-96D3A1D63ED5}"/>
    <cellStyle name="20% - Accent6 38" xfId="1068" xr:uid="{6F9F8E72-C5BC-4BE1-BE8F-4DDCFD07CB95}"/>
    <cellStyle name="20% - Accent6 39" xfId="554" xr:uid="{41408FCF-7B24-4877-AD4F-F74D1D4255A5}"/>
    <cellStyle name="20% - Accent6 4" xfId="235" xr:uid="{512ED92A-5E02-4991-9201-B7B0047C10E2}"/>
    <cellStyle name="20% - Accent6 4 2" xfId="602" xr:uid="{FADAE2EF-957B-4A12-AD13-F904899BCAA2}"/>
    <cellStyle name="20% - Accent6 40" xfId="1087" xr:uid="{97FF8F5A-95B0-4490-B697-901C2D67315B}"/>
    <cellStyle name="20% - Accent6 5" xfId="248" xr:uid="{D0D06A2C-7A2B-4FF2-A422-D9073D994651}"/>
    <cellStyle name="20% - Accent6 5 2" xfId="615" xr:uid="{D91449E8-7BD8-4268-9DEC-5A8A7BBCD7F5}"/>
    <cellStyle name="20% - Accent6 6" xfId="261" xr:uid="{3EA816DC-DC59-43E4-B1B1-FCFD0E8DF707}"/>
    <cellStyle name="20% - Accent6 6 2" xfId="628" xr:uid="{0F53E5D9-BFEA-4F08-81B0-7935CC667CF7}"/>
    <cellStyle name="20% - Accent6 7" xfId="277" xr:uid="{5AE6093E-EB2D-4FAE-BE32-B0C3F540D997}"/>
    <cellStyle name="20% - Accent6 7 2" xfId="643" xr:uid="{604C6880-3143-4B33-ABF4-AAFE9AEA9255}"/>
    <cellStyle name="20% - Accent6 8" xfId="291" xr:uid="{0C1F7654-89F4-4C21-AA84-D290469AB69A}"/>
    <cellStyle name="20% - Accent6 8 2" xfId="657" xr:uid="{1A80E8C2-3D81-42CF-B125-8DA010B24594}"/>
    <cellStyle name="20% - Accent6 9" xfId="304" xr:uid="{DB298B9D-1E14-4BF2-9B46-B71C016D5C53}"/>
    <cellStyle name="20% - Accent6 9 2" xfId="670" xr:uid="{0DA2ED82-549D-4729-8E93-6979EE33A9B3}"/>
    <cellStyle name="40% - Accent1" xfId="27" builtinId="31" customBuiltin="1"/>
    <cellStyle name="40% - Accent1 10" xfId="308" xr:uid="{ECC1028E-84C5-4089-94FD-5EAC476B20D1}"/>
    <cellStyle name="40% - Accent1 10 2" xfId="674" xr:uid="{7506EAA3-A9D7-485F-9748-191B827AC963}"/>
    <cellStyle name="40% - Accent1 11" xfId="321" xr:uid="{55385318-F472-4D48-A1DA-F7065E34A663}"/>
    <cellStyle name="40% - Accent1 11 2" xfId="687" xr:uid="{5663825C-B27B-4FF8-AE04-1023F12F73CE}"/>
    <cellStyle name="40% - Accent1 12" xfId="334" xr:uid="{1666C7E1-A047-4870-8D5E-FE91DAA5866D}"/>
    <cellStyle name="40% - Accent1 12 2" xfId="700" xr:uid="{88671C2B-6BC9-4F61-9AB9-772AD885E994}"/>
    <cellStyle name="40% - Accent1 13" xfId="347" xr:uid="{A5692BDD-A0AF-4D91-8C62-E3E27CA392DF}"/>
    <cellStyle name="40% - Accent1 13 2" xfId="715" xr:uid="{09F0BE3B-21FF-4107-8DDC-89433964DA4B}"/>
    <cellStyle name="40% - Accent1 14" xfId="360" xr:uid="{1301FEE2-049D-4EA8-A2EE-7578D7B291EE}"/>
    <cellStyle name="40% - Accent1 14 2" xfId="728" xr:uid="{C706BB85-987D-48F0-BA44-B157FDB91560}"/>
    <cellStyle name="40% - Accent1 15" xfId="373" xr:uid="{10F12879-4A4C-490C-B6C2-0A01AA619328}"/>
    <cellStyle name="40% - Accent1 15 2" xfId="741" xr:uid="{E8B0D6AF-1D7B-42C4-916A-6C637DA55715}"/>
    <cellStyle name="40% - Accent1 16" xfId="386" xr:uid="{750FF19E-A457-4267-B8FB-E945EB76D2F9}"/>
    <cellStyle name="40% - Accent1 16 2" xfId="754" xr:uid="{0EF16981-F3E9-41C6-9FDA-C3803577C490}"/>
    <cellStyle name="40% - Accent1 17" xfId="399" xr:uid="{414C3446-958B-4705-81A4-AF360D1544CD}"/>
    <cellStyle name="40% - Accent1 17 2" xfId="767" xr:uid="{4F80A983-B9AB-493B-ACEC-01826C16954D}"/>
    <cellStyle name="40% - Accent1 18" xfId="412" xr:uid="{61441625-D192-4189-AF3D-7834EAF55245}"/>
    <cellStyle name="40% - Accent1 18 2" xfId="780" xr:uid="{9844EEB9-D792-419C-A5BB-C21C2FDF82AB}"/>
    <cellStyle name="40% - Accent1 19" xfId="425" xr:uid="{253E4587-747B-47F4-A68B-F97E25057FE2}"/>
    <cellStyle name="40% - Accent1 19 2" xfId="793" xr:uid="{D65A203F-6FC2-460B-AA34-6CB6A24DCC0D}"/>
    <cellStyle name="40% - Accent1 2" xfId="197" xr:uid="{BF74563E-BF62-4387-B4C6-9DE431B62E4F}"/>
    <cellStyle name="40% - Accent1 2 2" xfId="565" xr:uid="{912A34DC-FF52-47F4-BC21-DE184506A706}"/>
    <cellStyle name="40% - Accent1 20" xfId="438" xr:uid="{570D5E8A-61F0-4875-85EC-AAEC60D55FFD}"/>
    <cellStyle name="40% - Accent1 20 2" xfId="806" xr:uid="{9600B8E0-152C-4963-894F-419A5F93BFB2}"/>
    <cellStyle name="40% - Accent1 21" xfId="456" xr:uid="{8D0547F7-3D64-4F74-B247-93CF85FAFB89}"/>
    <cellStyle name="40% - Accent1 21 2" xfId="820" xr:uid="{F3E4D2EC-C315-4ABB-9FEE-0B6CC5744405}"/>
    <cellStyle name="40% - Accent1 22" xfId="475" xr:uid="{5B37ED08-2167-4834-ADC3-6187AF966A41}"/>
    <cellStyle name="40% - Accent1 22 2" xfId="834" xr:uid="{2787C068-EA88-4E43-9A2F-FDA3C3312AB0}"/>
    <cellStyle name="40% - Accent1 23" xfId="494" xr:uid="{9847A913-7FF6-4994-B6BC-1B2831E2E6B8}"/>
    <cellStyle name="40% - Accent1 23 2" xfId="847" xr:uid="{EAE7365E-F442-40A9-8959-19C1CA325562}"/>
    <cellStyle name="40% - Accent1 24" xfId="507" xr:uid="{99A8ECA4-D8F7-4017-B1AA-02C19BCE3B82}"/>
    <cellStyle name="40% - Accent1 24 2" xfId="860" xr:uid="{8E29120C-6C6B-49BE-A2B9-E243179A0228}"/>
    <cellStyle name="40% - Accent1 25" xfId="873" xr:uid="{50BF36E9-D115-4A72-BB17-3AF58B153789}"/>
    <cellStyle name="40% - Accent1 26" xfId="886" xr:uid="{9B633BE8-8454-451E-B658-83338177B170}"/>
    <cellStyle name="40% - Accent1 27" xfId="899" xr:uid="{005FEA38-115A-4D68-BFD4-35181882C451}"/>
    <cellStyle name="40% - Accent1 28" xfId="912" xr:uid="{2BA6AB1F-2193-4D1E-9478-E0F94B5D027A}"/>
    <cellStyle name="40% - Accent1 29" xfId="925" xr:uid="{F77A50FF-A01B-4A4F-8099-B2E39A708D1D}"/>
    <cellStyle name="40% - Accent1 3" xfId="213" xr:uid="{1D5ACF2D-982A-45C1-8264-287C3E6E8D65}"/>
    <cellStyle name="40% - Accent1 3 2" xfId="580" xr:uid="{3F8E4C07-15FF-47AE-8196-115F927368B2}"/>
    <cellStyle name="40% - Accent1 30" xfId="940" xr:uid="{6F7231E5-1230-4DC7-A9A4-B4556AD32826}"/>
    <cellStyle name="40% - Accent1 31" xfId="953" xr:uid="{D5E70FD4-B6C3-4A51-A8A3-9817A863F3CA}"/>
    <cellStyle name="40% - Accent1 32" xfId="966" xr:uid="{6A03F7B9-4E43-4B7A-939C-4AFFBF1C0CBA}"/>
    <cellStyle name="40% - Accent1 33" xfId="979" xr:uid="{05E6D982-0E9A-4023-BCFC-B7D89D21037A}"/>
    <cellStyle name="40% - Accent1 34" xfId="992" xr:uid="{A22CEF81-1B3C-4042-9D6A-A465367996E8}"/>
    <cellStyle name="40% - Accent1 35" xfId="1005" xr:uid="{587F025C-ABA1-4F63-A9A4-A35AA81470B6}"/>
    <cellStyle name="40% - Accent1 36" xfId="1018" xr:uid="{F939DAE5-FD29-4DED-A7A5-228B113BAFCF}"/>
    <cellStyle name="40% - Accent1 37" xfId="1034" xr:uid="{CCED4444-053F-469F-AC06-02E8CDBAE507}"/>
    <cellStyle name="40% - Accent1 38" xfId="1054" xr:uid="{55285E18-BB46-45A9-9FAA-6E9A0A41EDFD}"/>
    <cellStyle name="40% - Accent1 39" xfId="545" xr:uid="{44EB0EED-1415-44A3-82C3-1C4A08B7AC70}"/>
    <cellStyle name="40% - Accent1 4" xfId="226" xr:uid="{BC72A5EF-55DF-4855-838D-5F5445DA0184}"/>
    <cellStyle name="40% - Accent1 4 2" xfId="593" xr:uid="{B5BF3DF9-469B-45C7-BC3F-C9742EA8E7B3}"/>
    <cellStyle name="40% - Accent1 40" xfId="1073" xr:uid="{3FD8DB95-A51C-4521-A150-531C73D85FB4}"/>
    <cellStyle name="40% - Accent1 5" xfId="239" xr:uid="{981311F1-CBCF-4F7B-AE04-86272E8D206E}"/>
    <cellStyle name="40% - Accent1 5 2" xfId="606" xr:uid="{39328401-06FB-4B97-A602-63403472699A}"/>
    <cellStyle name="40% - Accent1 6" xfId="252" xr:uid="{7C27B8C0-D441-4D93-9298-7CB7A8D969D2}"/>
    <cellStyle name="40% - Accent1 6 2" xfId="619" xr:uid="{12285A4D-AFE8-4E31-BD3A-5723350FA7F8}"/>
    <cellStyle name="40% - Accent1 7" xfId="268" xr:uid="{BEFCDAD0-2D9B-4351-920B-DD4D778B401F}"/>
    <cellStyle name="40% - Accent1 7 2" xfId="634" xr:uid="{9D738E00-AE5E-414D-BF52-B0EBE8A8F6F1}"/>
    <cellStyle name="40% - Accent1 8" xfId="282" xr:uid="{BDD0B437-03D9-497F-A15F-49EC9317D13A}"/>
    <cellStyle name="40% - Accent1 8 2" xfId="648" xr:uid="{0AF2D770-7585-483D-A980-EAD85B199E90}"/>
    <cellStyle name="40% - Accent1 9" xfId="295" xr:uid="{6D046B1C-EAC7-4083-8FFD-972D240EB7B8}"/>
    <cellStyle name="40% - Accent1 9 2" xfId="661" xr:uid="{4A646569-5FBA-4ACD-9821-B33B3F7F10A2}"/>
    <cellStyle name="40% - Accent2" xfId="30" builtinId="35" customBuiltin="1"/>
    <cellStyle name="40% - Accent2 10" xfId="310" xr:uid="{98BDA824-93C4-4036-BF33-D22C8D862B35}"/>
    <cellStyle name="40% - Accent2 10 2" xfId="676" xr:uid="{DFDF24C5-9D9B-4E87-AB4B-D9D19F52E73F}"/>
    <cellStyle name="40% - Accent2 11" xfId="323" xr:uid="{8DB4B2B0-8754-48E3-9C9D-E2B7DD149015}"/>
    <cellStyle name="40% - Accent2 11 2" xfId="689" xr:uid="{7D7CFB5E-1FB5-4520-B8C8-730AF6C5CEB5}"/>
    <cellStyle name="40% - Accent2 12" xfId="336" xr:uid="{B431C14F-DAC2-4119-9FD7-9397E9B57A23}"/>
    <cellStyle name="40% - Accent2 12 2" xfId="702" xr:uid="{C05825D2-2613-4781-89F2-B7E71012907A}"/>
    <cellStyle name="40% - Accent2 13" xfId="349" xr:uid="{DEB080C0-32A5-4E0E-819B-7C0E39980A25}"/>
    <cellStyle name="40% - Accent2 13 2" xfId="717" xr:uid="{0045DCD0-DC8A-4CAE-BF9B-3F7121B4B59D}"/>
    <cellStyle name="40% - Accent2 14" xfId="362" xr:uid="{3EDCD103-778A-4ED7-BBB1-FE4948FA1455}"/>
    <cellStyle name="40% - Accent2 14 2" xfId="730" xr:uid="{85B12051-D4D1-42E9-976B-E46ED9DB9B0C}"/>
    <cellStyle name="40% - Accent2 15" xfId="375" xr:uid="{71796899-BB8C-4860-A191-FC75FCCADC84}"/>
    <cellStyle name="40% - Accent2 15 2" xfId="743" xr:uid="{3CDE092C-5546-475C-BE6D-CC6A1B7C465C}"/>
    <cellStyle name="40% - Accent2 16" xfId="388" xr:uid="{8558723A-A655-4B34-B694-33CF0736B7FD}"/>
    <cellStyle name="40% - Accent2 16 2" xfId="756" xr:uid="{AEC7FA90-29D9-4ED6-B57E-B2781FB1EC43}"/>
    <cellStyle name="40% - Accent2 17" xfId="401" xr:uid="{74C66080-3BEF-4B20-BC9C-869371850182}"/>
    <cellStyle name="40% - Accent2 17 2" xfId="769" xr:uid="{60D5CAAA-1EF1-44FA-AF8E-E691A963CBB0}"/>
    <cellStyle name="40% - Accent2 18" xfId="414" xr:uid="{60417412-3C25-4479-B703-DDA042C69358}"/>
    <cellStyle name="40% - Accent2 18 2" xfId="782" xr:uid="{B5A9C7C2-7A4F-4025-8AF3-C12864168B55}"/>
    <cellStyle name="40% - Accent2 19" xfId="427" xr:uid="{8DD42DFA-5F44-4AA7-80F9-BEE8D53A2129}"/>
    <cellStyle name="40% - Accent2 19 2" xfId="795" xr:uid="{F3C957BC-3291-4406-A186-17371FA0D65E}"/>
    <cellStyle name="40% - Accent2 2" xfId="199" xr:uid="{8195B455-F1F6-41AC-B7B4-5384008EA1AD}"/>
    <cellStyle name="40% - Accent2 2 2" xfId="567" xr:uid="{A9D9D8DD-7014-4CEE-9A34-C81E6C3CDC8F}"/>
    <cellStyle name="40% - Accent2 20" xfId="440" xr:uid="{93858870-D50B-463B-962E-0B6FFBBFAD5D}"/>
    <cellStyle name="40% - Accent2 20 2" xfId="808" xr:uid="{171D6A35-B77E-4172-8A44-9C00B57766D2}"/>
    <cellStyle name="40% - Accent2 21" xfId="459" xr:uid="{414AADB5-94F3-4F64-A489-E1A5EA818B97}"/>
    <cellStyle name="40% - Accent2 21 2" xfId="822" xr:uid="{187B9532-542F-434C-8A38-DBE0C343A27A}"/>
    <cellStyle name="40% - Accent2 22" xfId="478" xr:uid="{2F06F63F-0ECC-415E-BDA8-BC3C2D9FCE83}"/>
    <cellStyle name="40% - Accent2 22 2" xfId="836" xr:uid="{E633A071-14A6-435B-ABAF-AC8190F5CDCE}"/>
    <cellStyle name="40% - Accent2 23" xfId="496" xr:uid="{0AC27243-EDFF-4065-B903-2FB8C121EE74}"/>
    <cellStyle name="40% - Accent2 23 2" xfId="849" xr:uid="{6F4C31A7-128E-48CA-9D46-B8ACA2BA7BED}"/>
    <cellStyle name="40% - Accent2 24" xfId="510" xr:uid="{7792EDA3-A807-43A9-A1D8-0F164DF7CF30}"/>
    <cellStyle name="40% - Accent2 24 2" xfId="862" xr:uid="{913DD0C2-A562-4506-93A7-FDFC868184EC}"/>
    <cellStyle name="40% - Accent2 25" xfId="875" xr:uid="{46D3B5D1-F697-4BE6-B5DA-5204FEF35B26}"/>
    <cellStyle name="40% - Accent2 26" xfId="888" xr:uid="{7962A170-0FC8-44AC-ABE1-99DA7BFEA1B3}"/>
    <cellStyle name="40% - Accent2 27" xfId="901" xr:uid="{05696100-9CB3-48C1-9A09-3B8296032CAB}"/>
    <cellStyle name="40% - Accent2 28" xfId="914" xr:uid="{7B5E3DEF-6025-47AF-B66D-7938F9A7B9E4}"/>
    <cellStyle name="40% - Accent2 29" xfId="927" xr:uid="{72BA37DB-5670-4798-8B47-6882049CA913}"/>
    <cellStyle name="40% - Accent2 3" xfId="215" xr:uid="{904FE8BD-1E41-403D-8C58-288227587F1C}"/>
    <cellStyle name="40% - Accent2 3 2" xfId="582" xr:uid="{C19F4BCA-DE2C-4F16-8354-D48AF5F1F037}"/>
    <cellStyle name="40% - Accent2 30" xfId="942" xr:uid="{4FBCCBC7-DC22-4F01-BC89-DF5188E1CFB4}"/>
    <cellStyle name="40% - Accent2 31" xfId="955" xr:uid="{BF86BF69-5FF1-4EF8-A6AC-DA0DEEC0EE58}"/>
    <cellStyle name="40% - Accent2 32" xfId="968" xr:uid="{D85E9419-AA5E-4FF2-AB1E-6BB44F43C5E0}"/>
    <cellStyle name="40% - Accent2 33" xfId="981" xr:uid="{041CB06E-C785-4B6C-8DCA-30F1F490ADFF}"/>
    <cellStyle name="40% - Accent2 34" xfId="994" xr:uid="{98929D8A-A66A-48E5-B21A-784C48C5490A}"/>
    <cellStyle name="40% - Accent2 35" xfId="1007" xr:uid="{EBDFB5B7-9365-444A-A84A-1DA66CE98E0D}"/>
    <cellStyle name="40% - Accent2 36" xfId="1020" xr:uid="{69E27880-77E4-4406-A011-CD366247AC65}"/>
    <cellStyle name="40% - Accent2 37" xfId="1037" xr:uid="{7C96D054-7DCC-4EBF-9ECF-822E97178E34}"/>
    <cellStyle name="40% - Accent2 38" xfId="1057" xr:uid="{4575426F-5671-47E5-AE32-3BD49C8371CA}"/>
    <cellStyle name="40% - Accent2 39" xfId="547" xr:uid="{9F785C36-D242-4D9A-832F-A43906442E48}"/>
    <cellStyle name="40% - Accent2 4" xfId="228" xr:uid="{2473BA99-30F1-493E-9532-E5FAFE4F5A53}"/>
    <cellStyle name="40% - Accent2 4 2" xfId="595" xr:uid="{BF2E7E15-F17D-4F3F-9326-E4A4B28F444D}"/>
    <cellStyle name="40% - Accent2 40" xfId="1076" xr:uid="{8C40E91B-BC14-422D-8DD0-71E9A66056F0}"/>
    <cellStyle name="40% - Accent2 5" xfId="241" xr:uid="{4945D97B-0205-4D00-B210-9C6012EC91C4}"/>
    <cellStyle name="40% - Accent2 5 2" xfId="608" xr:uid="{0D286DFF-1094-4B7E-94BC-195BEB112F9C}"/>
    <cellStyle name="40% - Accent2 6" xfId="254" xr:uid="{1E5F059E-125E-44D6-8D8C-FAA7A8F37C76}"/>
    <cellStyle name="40% - Accent2 6 2" xfId="621" xr:uid="{32FCB253-5EB0-4F29-B3AE-C7C43084B16E}"/>
    <cellStyle name="40% - Accent2 7" xfId="270" xr:uid="{16BDA0C3-23FD-4475-AEEB-5D7E496B74C0}"/>
    <cellStyle name="40% - Accent2 7 2" xfId="636" xr:uid="{2E4A77D9-E373-4682-B6A3-3D631F4B3715}"/>
    <cellStyle name="40% - Accent2 8" xfId="284" xr:uid="{5339B42F-AB17-415D-AB43-57B2A76AED23}"/>
    <cellStyle name="40% - Accent2 8 2" xfId="650" xr:uid="{2C02DD8D-4624-40F7-96B5-D76C6DDCC0A3}"/>
    <cellStyle name="40% - Accent2 9" xfId="297" xr:uid="{6C117846-E175-4670-BC31-D6F3F9B4549A}"/>
    <cellStyle name="40% - Accent2 9 2" xfId="663" xr:uid="{C3E6E622-A3D0-478A-B0FA-21AC1584A4C0}"/>
    <cellStyle name="40% - Accent3" xfId="33" builtinId="39" customBuiltin="1"/>
    <cellStyle name="40% - Accent3 10" xfId="312" xr:uid="{3704074D-8E7A-4BE1-AC30-4643E63CD590}"/>
    <cellStyle name="40% - Accent3 10 2" xfId="678" xr:uid="{3856CD22-D399-4C6B-9E0A-3E7835761AFE}"/>
    <cellStyle name="40% - Accent3 11" xfId="325" xr:uid="{A9DB63DA-B909-428E-A049-BFDB9EDF4210}"/>
    <cellStyle name="40% - Accent3 11 2" xfId="691" xr:uid="{FCD746DC-57C3-4EF8-8261-7F1F76EAAEA0}"/>
    <cellStyle name="40% - Accent3 12" xfId="338" xr:uid="{7B30323C-59FA-437D-939F-6952CFD60DDA}"/>
    <cellStyle name="40% - Accent3 12 2" xfId="704" xr:uid="{35236A33-E852-4BB3-B2BE-0AD16771BB0E}"/>
    <cellStyle name="40% - Accent3 13" xfId="351" xr:uid="{12D887E6-4215-4A2A-9105-5823EFF297BA}"/>
    <cellStyle name="40% - Accent3 13 2" xfId="719" xr:uid="{AC77D011-B288-4456-BE6A-A220B65246DA}"/>
    <cellStyle name="40% - Accent3 14" xfId="364" xr:uid="{8ADC6475-1F12-481E-9D1A-0600EEE77070}"/>
    <cellStyle name="40% - Accent3 14 2" xfId="732" xr:uid="{4A4F8A87-642C-4580-A705-E5FC5D3ADF5B}"/>
    <cellStyle name="40% - Accent3 15" xfId="377" xr:uid="{1EE69D46-E8E4-40E6-87B2-21808D067BA1}"/>
    <cellStyle name="40% - Accent3 15 2" xfId="745" xr:uid="{FEA7830C-2501-4829-BB4F-C08347F3B56D}"/>
    <cellStyle name="40% - Accent3 16" xfId="390" xr:uid="{D2C77322-7CE8-48DC-B8EF-02DA2A68A0F6}"/>
    <cellStyle name="40% - Accent3 16 2" xfId="758" xr:uid="{ED567B19-1C52-4380-AD41-4101E63B6050}"/>
    <cellStyle name="40% - Accent3 17" xfId="403" xr:uid="{3658C451-D255-4FE7-A11D-D775E46439B1}"/>
    <cellStyle name="40% - Accent3 17 2" xfId="771" xr:uid="{DBE6D5A9-C5F6-4358-A0B8-3FEAA7758C48}"/>
    <cellStyle name="40% - Accent3 18" xfId="416" xr:uid="{DE5EBB45-B303-4B04-8BFB-C665576D8E40}"/>
    <cellStyle name="40% - Accent3 18 2" xfId="784" xr:uid="{0F5898B1-3BBF-4184-B707-6794618A3F39}"/>
    <cellStyle name="40% - Accent3 19" xfId="429" xr:uid="{0D124364-9290-418A-9BE5-C7BFB680C950}"/>
    <cellStyle name="40% - Accent3 19 2" xfId="797" xr:uid="{4DA3EEA1-845A-4E7F-B93D-8E78F2E43A1F}"/>
    <cellStyle name="40% - Accent3 2" xfId="201" xr:uid="{E255F0B3-25EB-4840-A16F-DD77EAB4779F}"/>
    <cellStyle name="40% - Accent3 2 2" xfId="569" xr:uid="{6BF951AD-6786-489D-A5D6-84D976BB5842}"/>
    <cellStyle name="40% - Accent3 20" xfId="442" xr:uid="{957119D9-2FAE-43D8-AB10-9FE6C0EB89AC}"/>
    <cellStyle name="40% - Accent3 20 2" xfId="810" xr:uid="{AAC2B404-5F04-4D33-BA12-E476578FC197}"/>
    <cellStyle name="40% - Accent3 21" xfId="462" xr:uid="{6A04371F-660A-4572-A628-C4ACDC4A0AF3}"/>
    <cellStyle name="40% - Accent3 21 2" xfId="824" xr:uid="{EB0B81E3-21E6-4849-A57A-32CE8EB04536}"/>
    <cellStyle name="40% - Accent3 22" xfId="481" xr:uid="{0FE0935D-F80B-4FB5-95E6-4519D763ABB6}"/>
    <cellStyle name="40% - Accent3 22 2" xfId="838" xr:uid="{C7E4F3E1-E1EF-4D8A-832D-5A455D70AEC0}"/>
    <cellStyle name="40% - Accent3 23" xfId="498" xr:uid="{74946A4E-F955-4253-A036-DF970F2EEEC8}"/>
    <cellStyle name="40% - Accent3 23 2" xfId="851" xr:uid="{EDF58481-A51C-4C95-AFE4-6C0683FAD043}"/>
    <cellStyle name="40% - Accent3 24" xfId="513" xr:uid="{39FF140B-81A7-4746-AA6D-7B1D22F63BB0}"/>
    <cellStyle name="40% - Accent3 24 2" xfId="864" xr:uid="{D7AEF3F6-C2CC-425F-A42A-C5A2639C728B}"/>
    <cellStyle name="40% - Accent3 25" xfId="877" xr:uid="{B5C22A3F-561A-43C8-833F-479008F43C9A}"/>
    <cellStyle name="40% - Accent3 26" xfId="890" xr:uid="{DDE20951-A04D-40E9-BDA1-78CD7C674F0B}"/>
    <cellStyle name="40% - Accent3 27" xfId="903" xr:uid="{C4D6FF09-4094-443F-A3C7-EFCC121035CB}"/>
    <cellStyle name="40% - Accent3 28" xfId="916" xr:uid="{B05EADFE-896A-4224-9222-1A7ED5D10B65}"/>
    <cellStyle name="40% - Accent3 29" xfId="929" xr:uid="{69A1AF5E-39F0-4636-A719-BF376D0B4F09}"/>
    <cellStyle name="40% - Accent3 3" xfId="217" xr:uid="{4563F723-C283-4C33-8544-83E8EF4312C7}"/>
    <cellStyle name="40% - Accent3 3 2" xfId="584" xr:uid="{19AAD83E-4C0D-4625-BA7A-2921D1D893EA}"/>
    <cellStyle name="40% - Accent3 30" xfId="944" xr:uid="{1EC064C7-E77E-448C-A8DC-4CD3678DFE6D}"/>
    <cellStyle name="40% - Accent3 31" xfId="957" xr:uid="{F881A30E-1425-43AF-965D-7ADEB2FA8783}"/>
    <cellStyle name="40% - Accent3 32" xfId="970" xr:uid="{24CCE2BB-6967-426F-9179-589C3D5F9B30}"/>
    <cellStyle name="40% - Accent3 33" xfId="983" xr:uid="{DBD73D7C-7D63-463F-880D-0A921A846D37}"/>
    <cellStyle name="40% - Accent3 34" xfId="996" xr:uid="{2A14D629-BB65-47CD-B503-4019EF79FFDF}"/>
    <cellStyle name="40% - Accent3 35" xfId="1009" xr:uid="{2BEC3A47-365C-4C6B-B7AF-1033BCD18BEE}"/>
    <cellStyle name="40% - Accent3 36" xfId="1022" xr:uid="{AFBC1F7D-279F-4B05-AA30-FCB41DAB1AD0}"/>
    <cellStyle name="40% - Accent3 37" xfId="1040" xr:uid="{06086B62-B06B-45B4-8285-2A754BD279CC}"/>
    <cellStyle name="40% - Accent3 38" xfId="1060" xr:uid="{C97FA3A5-C8C6-47FE-B819-BEB46B19E365}"/>
    <cellStyle name="40% - Accent3 39" xfId="549" xr:uid="{704A1537-E2FA-4149-9D78-A912869FE893}"/>
    <cellStyle name="40% - Accent3 4" xfId="230" xr:uid="{C917E7C5-DF27-4BB5-B594-706820152C9A}"/>
    <cellStyle name="40% - Accent3 4 2" xfId="597" xr:uid="{313CECF2-EAD9-41A8-A00D-03BBB69BB5DD}"/>
    <cellStyle name="40% - Accent3 40" xfId="1079" xr:uid="{C81C1990-5C38-49E8-AF7B-BAA417695B54}"/>
    <cellStyle name="40% - Accent3 5" xfId="243" xr:uid="{5453D556-855F-46B3-99D7-E2F740829EDC}"/>
    <cellStyle name="40% - Accent3 5 2" xfId="610" xr:uid="{D0F55DFD-84E5-4F73-B8F4-94907C9EB3C7}"/>
    <cellStyle name="40% - Accent3 6" xfId="256" xr:uid="{5E2EEBC6-160D-438C-AEB1-76EC7B2C3EF0}"/>
    <cellStyle name="40% - Accent3 6 2" xfId="623" xr:uid="{3B0B94BA-8B4B-45E7-AF25-B779FA518906}"/>
    <cellStyle name="40% - Accent3 7" xfId="272" xr:uid="{D9B38A13-7CC9-4FE8-8E5E-9E3BB3D8DA05}"/>
    <cellStyle name="40% - Accent3 7 2" xfId="638" xr:uid="{62127333-7F67-4779-9B59-A90FDB76AB0C}"/>
    <cellStyle name="40% - Accent3 8" xfId="286" xr:uid="{FA0FBE69-9DD0-4CA7-8BF9-90BBECC6CA3D}"/>
    <cellStyle name="40% - Accent3 8 2" xfId="652" xr:uid="{E3B025FB-8AFB-4DE1-A895-9A36AD23A9C2}"/>
    <cellStyle name="40% - Accent3 9" xfId="299" xr:uid="{E32A76DD-567B-438A-BD7E-ACDA3B8DB650}"/>
    <cellStyle name="40% - Accent3 9 2" xfId="665" xr:uid="{09377C9D-C68F-4BE5-97E2-E9F31D0E10AC}"/>
    <cellStyle name="40% - Accent4" xfId="36" builtinId="43" customBuiltin="1"/>
    <cellStyle name="40% - Accent4 10" xfId="314" xr:uid="{DB76F839-28E6-45B5-A0CD-5064B77EAA47}"/>
    <cellStyle name="40% - Accent4 10 2" xfId="680" xr:uid="{0C2F143A-8713-4011-A6F0-9E17B1BF55E3}"/>
    <cellStyle name="40% - Accent4 11" xfId="327" xr:uid="{23F4DD07-7F3F-4115-BC5C-9E1F6D3DAE64}"/>
    <cellStyle name="40% - Accent4 11 2" xfId="693" xr:uid="{5886E227-22A7-4EAD-8B15-8FAE44D58490}"/>
    <cellStyle name="40% - Accent4 12" xfId="340" xr:uid="{9E13445F-046A-4DB9-B758-EA08EA0CE977}"/>
    <cellStyle name="40% - Accent4 12 2" xfId="706" xr:uid="{F20617CA-1FA4-4541-9CA5-FA601D42C610}"/>
    <cellStyle name="40% - Accent4 13" xfId="353" xr:uid="{DB2267E5-77E9-4F3E-A6BB-4DF0F172478B}"/>
    <cellStyle name="40% - Accent4 13 2" xfId="721" xr:uid="{60ED18D1-72A5-4CE3-AE1C-6E31140054EE}"/>
    <cellStyle name="40% - Accent4 14" xfId="366" xr:uid="{6CE972B3-225A-46A1-9E24-613A20A4B638}"/>
    <cellStyle name="40% - Accent4 14 2" xfId="734" xr:uid="{BAFB03D6-29B6-4E47-84F2-1FCB3CB65962}"/>
    <cellStyle name="40% - Accent4 15" xfId="379" xr:uid="{C46CABFB-FA63-431B-A32E-1527DFB8FDD4}"/>
    <cellStyle name="40% - Accent4 15 2" xfId="747" xr:uid="{C48EF9BB-349E-43C4-B365-BCE3ABB09287}"/>
    <cellStyle name="40% - Accent4 16" xfId="392" xr:uid="{9F0F353A-16CF-409F-8D04-88C881A3DF16}"/>
    <cellStyle name="40% - Accent4 16 2" xfId="760" xr:uid="{CA01D78A-9498-4AC6-BA4D-8450C59484C3}"/>
    <cellStyle name="40% - Accent4 17" xfId="405" xr:uid="{040F2F29-F712-473F-BFAB-A168ED1581CD}"/>
    <cellStyle name="40% - Accent4 17 2" xfId="773" xr:uid="{55B5C244-9DA5-44CD-9FAF-3D9D27FE1CAB}"/>
    <cellStyle name="40% - Accent4 18" xfId="418" xr:uid="{CC70EF08-9416-4139-9197-097098AAD000}"/>
    <cellStyle name="40% - Accent4 18 2" xfId="786" xr:uid="{EEFA92C5-DCCA-496F-81E5-16F9E83D74D1}"/>
    <cellStyle name="40% - Accent4 19" xfId="431" xr:uid="{1A29A922-4743-480A-B867-F57E121422C2}"/>
    <cellStyle name="40% - Accent4 19 2" xfId="799" xr:uid="{577FB243-3CCC-45B5-B3A7-37201C071C20}"/>
    <cellStyle name="40% - Accent4 2" xfId="203" xr:uid="{CA1C2A33-B08B-41FD-9D63-FA6FE870D1CD}"/>
    <cellStyle name="40% - Accent4 2 2" xfId="571" xr:uid="{DF6138DE-4046-4F8B-9511-5DF4F56A99E7}"/>
    <cellStyle name="40% - Accent4 20" xfId="444" xr:uid="{01BA3688-F401-480A-96C4-B1DE42F01A70}"/>
    <cellStyle name="40% - Accent4 20 2" xfId="812" xr:uid="{C083FBAE-DEBC-49C5-8332-C60F56C33BF5}"/>
    <cellStyle name="40% - Accent4 21" xfId="465" xr:uid="{948BBB0D-981E-40E2-A754-A3898EF93BC7}"/>
    <cellStyle name="40% - Accent4 21 2" xfId="826" xr:uid="{8295AC8F-6C0F-4E7F-AB35-1E511DA1A4DE}"/>
    <cellStyle name="40% - Accent4 22" xfId="484" xr:uid="{12F75099-EDB5-4C25-805E-645C58FCE5A0}"/>
    <cellStyle name="40% - Accent4 22 2" xfId="840" xr:uid="{901E0E9D-AA28-4DD2-AFA7-797F9F103750}"/>
    <cellStyle name="40% - Accent4 23" xfId="500" xr:uid="{1C3844BC-BD69-49D0-BAEF-B02E225C42BA}"/>
    <cellStyle name="40% - Accent4 23 2" xfId="853" xr:uid="{EF338044-F44A-40ED-8FB9-E5CB0991503C}"/>
    <cellStyle name="40% - Accent4 24" xfId="516" xr:uid="{3CDCA0BA-9B97-4087-89FB-0BC37E61D472}"/>
    <cellStyle name="40% - Accent4 24 2" xfId="866" xr:uid="{AFF0E52E-29A1-45E9-BA3F-3773EDAF5D01}"/>
    <cellStyle name="40% - Accent4 25" xfId="879" xr:uid="{A2ED5742-8108-45B5-A1B8-9596D59A4AE3}"/>
    <cellStyle name="40% - Accent4 26" xfId="892" xr:uid="{413F9181-9589-490A-BB89-B88688FC8723}"/>
    <cellStyle name="40% - Accent4 27" xfId="905" xr:uid="{582C0BD0-D455-4AAC-8626-10387D49F94F}"/>
    <cellStyle name="40% - Accent4 28" xfId="918" xr:uid="{45FECD4C-16B3-47D9-9043-9070C9C02E0B}"/>
    <cellStyle name="40% - Accent4 29" xfId="931" xr:uid="{C9A314BD-AE09-4CD2-8B7A-79BFE9951598}"/>
    <cellStyle name="40% - Accent4 3" xfId="219" xr:uid="{4BE679FE-551D-43AF-8DC5-427564E756DC}"/>
    <cellStyle name="40% - Accent4 3 2" xfId="586" xr:uid="{CA290FDB-AB2F-4F98-908C-DBBD773B9A2B}"/>
    <cellStyle name="40% - Accent4 30" xfId="946" xr:uid="{2881364D-4213-48AE-AE43-3FFD01C49DCB}"/>
    <cellStyle name="40% - Accent4 31" xfId="959" xr:uid="{17C18A1F-81EA-4F05-A353-A732B2EA636B}"/>
    <cellStyle name="40% - Accent4 32" xfId="972" xr:uid="{CAF344E1-1E7C-45EF-85FF-737E3F386466}"/>
    <cellStyle name="40% - Accent4 33" xfId="985" xr:uid="{C0DFF28F-6F1B-4C86-818A-A5DD3A2555CB}"/>
    <cellStyle name="40% - Accent4 34" xfId="998" xr:uid="{0674F33F-1E9F-4EEB-B107-027B6AF25BC0}"/>
    <cellStyle name="40% - Accent4 35" xfId="1011" xr:uid="{AC646B42-BC0B-492C-93F6-6DF385036530}"/>
    <cellStyle name="40% - Accent4 36" xfId="1024" xr:uid="{6152AB67-B1C3-49BD-8223-01FDA04C483D}"/>
    <cellStyle name="40% - Accent4 37" xfId="1043" xr:uid="{07B27422-0376-4D5B-A0D5-BC1DDA6252D7}"/>
    <cellStyle name="40% - Accent4 38" xfId="1063" xr:uid="{D1C9206C-88E2-4FBE-AF39-CB17D0F05E35}"/>
    <cellStyle name="40% - Accent4 39" xfId="551" xr:uid="{A05BE6C5-8847-472E-8C1F-CD54E473F97D}"/>
    <cellStyle name="40% - Accent4 4" xfId="232" xr:uid="{4C277400-D6BA-4637-8DB2-7C1DC9CD4BF6}"/>
    <cellStyle name="40% - Accent4 4 2" xfId="599" xr:uid="{673FE299-AEB9-4B94-87D9-94C2B46421A4}"/>
    <cellStyle name="40% - Accent4 40" xfId="1082" xr:uid="{FA5D56F8-51D2-4EE9-AEB7-26DFBA5BF63D}"/>
    <cellStyle name="40% - Accent4 5" xfId="245" xr:uid="{71F753F2-6761-4B3B-A847-3C03C1B99649}"/>
    <cellStyle name="40% - Accent4 5 2" xfId="612" xr:uid="{1964041D-17ED-4057-B24D-95C64B59D841}"/>
    <cellStyle name="40% - Accent4 6" xfId="258" xr:uid="{CA596463-7979-4E24-917E-D6D99CA4F832}"/>
    <cellStyle name="40% - Accent4 6 2" xfId="625" xr:uid="{EFB29D30-74BC-4027-AE1A-39C2542B17BA}"/>
    <cellStyle name="40% - Accent4 7" xfId="274" xr:uid="{61FDDCAD-61D0-4312-AD4B-2146A421B05F}"/>
    <cellStyle name="40% - Accent4 7 2" xfId="640" xr:uid="{01E1FEED-907F-4952-905C-55C2FA7BBD68}"/>
    <cellStyle name="40% - Accent4 8" xfId="288" xr:uid="{3AE836B6-8C73-476A-A885-7A1E84D41E7B}"/>
    <cellStyle name="40% - Accent4 8 2" xfId="654" xr:uid="{A419A01F-6248-4C09-ACAC-06BF88EB91DD}"/>
    <cellStyle name="40% - Accent4 9" xfId="301" xr:uid="{E2336FCB-5693-4841-9D39-371C5D1130A3}"/>
    <cellStyle name="40% - Accent4 9 2" xfId="667" xr:uid="{E9166E79-08EB-4609-AF33-84090C123E9E}"/>
    <cellStyle name="40% - Accent5" xfId="39" builtinId="47" customBuiltin="1"/>
    <cellStyle name="40% - Accent5 10" xfId="316" xr:uid="{0A584844-EA65-49B6-A6ED-B0FEAE9BC2FD}"/>
    <cellStyle name="40% - Accent5 10 2" xfId="682" xr:uid="{84C72069-95C4-466F-9B47-70D1FCE7B849}"/>
    <cellStyle name="40% - Accent5 11" xfId="329" xr:uid="{8E4FD1DF-8960-4043-85C1-755CB94605B4}"/>
    <cellStyle name="40% - Accent5 11 2" xfId="695" xr:uid="{7CFA4403-54B3-41FB-9629-46CB053F930D}"/>
    <cellStyle name="40% - Accent5 12" xfId="342" xr:uid="{22C25A1F-3772-409A-9113-66E5423FC381}"/>
    <cellStyle name="40% - Accent5 12 2" xfId="708" xr:uid="{CC338E75-9F33-4C45-AC98-86FA0F62F18D}"/>
    <cellStyle name="40% - Accent5 13" xfId="355" xr:uid="{B76ACEE4-35A3-43A2-B047-FA8E51D3692E}"/>
    <cellStyle name="40% - Accent5 13 2" xfId="723" xr:uid="{0D72775B-993A-42AE-AB1D-AE7F3CC4B9EC}"/>
    <cellStyle name="40% - Accent5 14" xfId="368" xr:uid="{5C4A840D-5F53-452E-A5E6-5211733E9CB5}"/>
    <cellStyle name="40% - Accent5 14 2" xfId="736" xr:uid="{42856DF6-2791-4B8E-9A28-E143AB903A9E}"/>
    <cellStyle name="40% - Accent5 15" xfId="381" xr:uid="{3D7F4CB3-1E8F-4981-94F6-3F48F864F55F}"/>
    <cellStyle name="40% - Accent5 15 2" xfId="749" xr:uid="{238FCB39-8574-44CE-8700-6CA9AF961CB5}"/>
    <cellStyle name="40% - Accent5 16" xfId="394" xr:uid="{00AA0EDD-8BEB-4D15-BFEA-3D9D81AA77DA}"/>
    <cellStyle name="40% - Accent5 16 2" xfId="762" xr:uid="{860552F2-02DA-4EFA-8B11-7B6B268EA43D}"/>
    <cellStyle name="40% - Accent5 17" xfId="407" xr:uid="{FEF6FA04-0E78-4740-88A8-D62C5EC1228F}"/>
    <cellStyle name="40% - Accent5 17 2" xfId="775" xr:uid="{C1D7680C-F32A-419F-BDB4-8AA2EA3E5EF9}"/>
    <cellStyle name="40% - Accent5 18" xfId="420" xr:uid="{BDC87BE9-1C6E-49C7-85B1-6506658C4C30}"/>
    <cellStyle name="40% - Accent5 18 2" xfId="788" xr:uid="{68B8F28C-9D78-41C6-A9D8-C9CF0A13DEE8}"/>
    <cellStyle name="40% - Accent5 19" xfId="433" xr:uid="{A423FB8D-FC61-41B8-93F2-F16DBE0C5F38}"/>
    <cellStyle name="40% - Accent5 19 2" xfId="801" xr:uid="{43A1E6FF-5074-4285-B7BC-D1D51E0F5843}"/>
    <cellStyle name="40% - Accent5 2" xfId="205" xr:uid="{0E9485A5-4ADD-441A-BDF5-55EDBB9C232F}"/>
    <cellStyle name="40% - Accent5 2 2" xfId="573" xr:uid="{9DCB05CA-DD6D-4926-9BB1-F15EAFE1189E}"/>
    <cellStyle name="40% - Accent5 20" xfId="446" xr:uid="{EC6A5D31-FBDB-4F43-A6CB-9352D04C5D81}"/>
    <cellStyle name="40% - Accent5 20 2" xfId="814" xr:uid="{707B9E79-3035-44B1-A478-3D3AA6C53EE6}"/>
    <cellStyle name="40% - Accent5 21" xfId="468" xr:uid="{0A03031D-945F-4D75-A2DB-3F8540A569F9}"/>
    <cellStyle name="40% - Accent5 21 2" xfId="828" xr:uid="{77FFD961-F1FB-48A9-9A24-D881EBD4B833}"/>
    <cellStyle name="40% - Accent5 22" xfId="487" xr:uid="{B403CFCF-92E9-455F-A2E9-DCBDD0B32CEE}"/>
    <cellStyle name="40% - Accent5 22 2" xfId="842" xr:uid="{FF457881-352E-4B53-A0D7-189C947AC6BE}"/>
    <cellStyle name="40% - Accent5 23" xfId="502" xr:uid="{31B27931-27B5-40EC-BAC0-E3B58C67BED3}"/>
    <cellStyle name="40% - Accent5 23 2" xfId="855" xr:uid="{40C00BA1-85DA-41EA-A8EC-9B98532793C8}"/>
    <cellStyle name="40% - Accent5 24" xfId="519" xr:uid="{C4FE21E0-8D64-4E02-A350-8F305C8FAAB6}"/>
    <cellStyle name="40% - Accent5 24 2" xfId="868" xr:uid="{BB9308AA-6994-4F69-91A3-5851D48FD94D}"/>
    <cellStyle name="40% - Accent5 25" xfId="881" xr:uid="{34CA53CF-7956-4A1D-8602-F28D432B8773}"/>
    <cellStyle name="40% - Accent5 26" xfId="894" xr:uid="{8B442ABC-6894-4F3E-9B6A-06B44DAB550F}"/>
    <cellStyle name="40% - Accent5 27" xfId="907" xr:uid="{99EA4E02-7A3F-4A85-9B59-F350294C321F}"/>
    <cellStyle name="40% - Accent5 28" xfId="920" xr:uid="{4D2B76CF-3D25-4B03-AEDC-A49303F6A513}"/>
    <cellStyle name="40% - Accent5 29" xfId="933" xr:uid="{F03C3E24-2C78-4806-A9C3-DE82E54007ED}"/>
    <cellStyle name="40% - Accent5 3" xfId="221" xr:uid="{F661CA96-07E1-460A-853D-1460F3556129}"/>
    <cellStyle name="40% - Accent5 3 2" xfId="588" xr:uid="{AE19DF8E-FD56-484B-B813-2182F3D60148}"/>
    <cellStyle name="40% - Accent5 30" xfId="948" xr:uid="{0AB2E8C0-697D-4FD4-B439-4877889B535C}"/>
    <cellStyle name="40% - Accent5 31" xfId="961" xr:uid="{B4C63953-D257-442B-B65C-C4B454FCE2F6}"/>
    <cellStyle name="40% - Accent5 32" xfId="974" xr:uid="{7A85D677-3B15-4B30-A095-04791C3BCDCB}"/>
    <cellStyle name="40% - Accent5 33" xfId="987" xr:uid="{1F805520-DDC1-4A2E-B861-C5C01821D1C2}"/>
    <cellStyle name="40% - Accent5 34" xfId="1000" xr:uid="{E9619D7F-0BA2-48B4-8623-14E8A9C3EB95}"/>
    <cellStyle name="40% - Accent5 35" xfId="1013" xr:uid="{B958682D-1D0D-4704-9EF8-E903B2A76EC7}"/>
    <cellStyle name="40% - Accent5 36" xfId="1026" xr:uid="{209AD6D9-C9E5-41D2-B5CB-7499C9DEAB2F}"/>
    <cellStyle name="40% - Accent5 37" xfId="1046" xr:uid="{00AFCCA6-6CD2-4F29-B84D-660033F4C7E1}"/>
    <cellStyle name="40% - Accent5 38" xfId="1066" xr:uid="{66F3EB7A-652A-4E24-A3EE-3BBDED4D87D6}"/>
    <cellStyle name="40% - Accent5 39" xfId="553" xr:uid="{AEBA69F2-9037-4E57-BC47-5061A80BE9E1}"/>
    <cellStyle name="40% - Accent5 4" xfId="234" xr:uid="{0F9E498A-2F62-4043-A28D-E9B3E3E4EE34}"/>
    <cellStyle name="40% - Accent5 4 2" xfId="601" xr:uid="{ED9623BE-F3C1-4DA0-BA0A-5001D0869D1C}"/>
    <cellStyle name="40% - Accent5 40" xfId="1085" xr:uid="{7CCB754E-F0B0-46F8-BA81-EF6DEB352B82}"/>
    <cellStyle name="40% - Accent5 5" xfId="247" xr:uid="{B996482D-4582-44CC-A511-7E286CCDADC8}"/>
    <cellStyle name="40% - Accent5 5 2" xfId="614" xr:uid="{A57F1DD3-B9BF-4649-BF2A-3FE8C23D6B80}"/>
    <cellStyle name="40% - Accent5 6" xfId="260" xr:uid="{49A68C31-B055-4B05-BF56-E9BC88140CBE}"/>
    <cellStyle name="40% - Accent5 6 2" xfId="627" xr:uid="{1852C7E1-F4C9-4B8E-A29D-C1264FEE3C58}"/>
    <cellStyle name="40% - Accent5 7" xfId="276" xr:uid="{22155AC4-9321-4EFE-94E0-8844EFF82F7A}"/>
    <cellStyle name="40% - Accent5 7 2" xfId="642" xr:uid="{82A02A36-6388-4098-AE56-D68A8ECFC6E2}"/>
    <cellStyle name="40% - Accent5 8" xfId="290" xr:uid="{5CD52405-D224-452C-B34E-80DA0D7E14A1}"/>
    <cellStyle name="40% - Accent5 8 2" xfId="656" xr:uid="{92F6502D-634F-4905-AC3F-AB9FDAABAB69}"/>
    <cellStyle name="40% - Accent5 9" xfId="303" xr:uid="{5DD38A5B-157C-432A-B64F-1004FB176B81}"/>
    <cellStyle name="40% - Accent5 9 2" xfId="669" xr:uid="{F7B6B107-67CA-4E10-BD51-AC8F53A64BD3}"/>
    <cellStyle name="40% - Accent6" xfId="42" builtinId="51" customBuiltin="1"/>
    <cellStyle name="40% - Accent6 10" xfId="318" xr:uid="{4C95992F-DA3B-43CE-8D89-A48E982C265E}"/>
    <cellStyle name="40% - Accent6 10 2" xfId="684" xr:uid="{9DBD5CFE-80AD-49A6-86DD-1FAE23AE4DB9}"/>
    <cellStyle name="40% - Accent6 11" xfId="331" xr:uid="{99C16DEC-832D-4303-949F-97AC91844041}"/>
    <cellStyle name="40% - Accent6 11 2" xfId="697" xr:uid="{62A3FFDE-FF9E-45B4-A6CF-846AD61359C8}"/>
    <cellStyle name="40% - Accent6 12" xfId="344" xr:uid="{10287E5A-8173-4BBE-96A7-80CBBAFACEFB}"/>
    <cellStyle name="40% - Accent6 12 2" xfId="710" xr:uid="{E135415B-CEED-4DF5-B769-35BACFBA64BD}"/>
    <cellStyle name="40% - Accent6 13" xfId="357" xr:uid="{7986801F-CE9E-4B63-AF36-BBD3109E32DA}"/>
    <cellStyle name="40% - Accent6 13 2" xfId="725" xr:uid="{DBBAAA48-B459-41F5-B2A7-33571953E907}"/>
    <cellStyle name="40% - Accent6 14" xfId="370" xr:uid="{ABC79F60-56BF-45A5-B503-828A0FFE6528}"/>
    <cellStyle name="40% - Accent6 14 2" xfId="738" xr:uid="{C13F33E8-2978-446C-87CB-8935E40727A6}"/>
    <cellStyle name="40% - Accent6 15" xfId="383" xr:uid="{0D3FD8DB-3EF3-41C3-BE36-B4BCD61F4E1C}"/>
    <cellStyle name="40% - Accent6 15 2" xfId="751" xr:uid="{FC273115-6E01-440B-96AB-82A0B6560ECA}"/>
    <cellStyle name="40% - Accent6 16" xfId="396" xr:uid="{44EBBB6E-24E5-475B-BAF5-2E3C103CA73B}"/>
    <cellStyle name="40% - Accent6 16 2" xfId="764" xr:uid="{E657783D-68FD-48EA-8647-8406547AD816}"/>
    <cellStyle name="40% - Accent6 17" xfId="409" xr:uid="{029A0D7A-FD93-4EDC-8A45-EE20481C6436}"/>
    <cellStyle name="40% - Accent6 17 2" xfId="777" xr:uid="{1284E2AA-DBDD-4D3E-A27A-D6EA82638194}"/>
    <cellStyle name="40% - Accent6 18" xfId="422" xr:uid="{096C9C2F-0EA4-456B-B112-ECC5D28E6128}"/>
    <cellStyle name="40% - Accent6 18 2" xfId="790" xr:uid="{AD673510-1ACB-4147-BA07-481C3EE3F78F}"/>
    <cellStyle name="40% - Accent6 19" xfId="435" xr:uid="{7BB6EAD4-C1F8-4570-B635-BCBAF362E04B}"/>
    <cellStyle name="40% - Accent6 19 2" xfId="803" xr:uid="{F5849B47-EE70-4766-81CC-DD873CBF9D58}"/>
    <cellStyle name="40% - Accent6 2" xfId="207" xr:uid="{644FD1FC-8109-4F39-81D6-76952579C478}"/>
    <cellStyle name="40% - Accent6 2 2" xfId="575" xr:uid="{6BAC7F1A-AE60-420B-B738-E485A3DA3D72}"/>
    <cellStyle name="40% - Accent6 20" xfId="448" xr:uid="{D483C86A-5A48-452F-9E16-26401F1BE638}"/>
    <cellStyle name="40% - Accent6 20 2" xfId="816" xr:uid="{C664DF5C-FEFD-4479-9ECF-B964EB7C3843}"/>
    <cellStyle name="40% - Accent6 21" xfId="471" xr:uid="{3B9EFBF7-138A-4CBB-A701-45B648A122FC}"/>
    <cellStyle name="40% - Accent6 21 2" xfId="830" xr:uid="{E84BF488-36C0-44B1-88C1-12347172CB9A}"/>
    <cellStyle name="40% - Accent6 22" xfId="490" xr:uid="{DE4E329C-228F-4A68-8681-3EF2C2B8E80C}"/>
    <cellStyle name="40% - Accent6 22 2" xfId="844" xr:uid="{6D23FACC-7E98-4DA9-A0A3-1560810A14E9}"/>
    <cellStyle name="40% - Accent6 23" xfId="504" xr:uid="{7732BFBC-6434-443D-A455-B169F95768AF}"/>
    <cellStyle name="40% - Accent6 23 2" xfId="857" xr:uid="{E5715822-7C56-4E4E-9273-0B4092E6AF71}"/>
    <cellStyle name="40% - Accent6 24" xfId="522" xr:uid="{65DB0E39-9D4A-4149-B416-682E505A1BA9}"/>
    <cellStyle name="40% - Accent6 24 2" xfId="870" xr:uid="{96222ED5-A6D0-44F2-9948-C4F847F8491A}"/>
    <cellStyle name="40% - Accent6 25" xfId="883" xr:uid="{84456C75-D761-4B8D-90AE-22E013100DEA}"/>
    <cellStyle name="40% - Accent6 26" xfId="896" xr:uid="{989BD2F8-FC4D-48F2-BDB8-0F9DEEC5CC58}"/>
    <cellStyle name="40% - Accent6 27" xfId="909" xr:uid="{09457F5C-608D-4E79-9613-B4973DB73AD3}"/>
    <cellStyle name="40% - Accent6 28" xfId="922" xr:uid="{2617A58A-A468-4166-A552-7E3A6EB9F690}"/>
    <cellStyle name="40% - Accent6 29" xfId="935" xr:uid="{1B3DA832-6280-4DE4-805D-9CAE3ED042B1}"/>
    <cellStyle name="40% - Accent6 3" xfId="223" xr:uid="{8BB7CD66-6129-4CF4-B17D-AF0B541A375B}"/>
    <cellStyle name="40% - Accent6 3 2" xfId="590" xr:uid="{B420B42C-75DE-4E03-B604-2036E9246617}"/>
    <cellStyle name="40% - Accent6 30" xfId="950" xr:uid="{F390C39C-1E70-4457-A4DE-9A0B143BA023}"/>
    <cellStyle name="40% - Accent6 31" xfId="963" xr:uid="{6AFBE398-F1AB-4A01-9006-C958EED66A97}"/>
    <cellStyle name="40% - Accent6 32" xfId="976" xr:uid="{D354F8AB-C20A-44C5-AEF7-CA27C47FB126}"/>
    <cellStyle name="40% - Accent6 33" xfId="989" xr:uid="{8819A021-BAC1-4264-88E8-BA32DF21CF8B}"/>
    <cellStyle name="40% - Accent6 34" xfId="1002" xr:uid="{42B0E748-04F4-401F-9896-41B55906E26F}"/>
    <cellStyle name="40% - Accent6 35" xfId="1015" xr:uid="{B94B4E60-CA86-41DB-802D-9B022FE03C30}"/>
    <cellStyle name="40% - Accent6 36" xfId="1028" xr:uid="{1A490023-1B0B-4ACF-856A-ECDE76BD42FE}"/>
    <cellStyle name="40% - Accent6 37" xfId="1049" xr:uid="{627C73D1-E0CA-4587-A6B9-0F15CBEF270D}"/>
    <cellStyle name="40% - Accent6 38" xfId="1069" xr:uid="{415382B8-4E64-4CD7-B446-0D1F2D3528FB}"/>
    <cellStyle name="40% - Accent6 39" xfId="555" xr:uid="{EB940F23-0909-43B1-A80A-85BF9B867322}"/>
    <cellStyle name="40% - Accent6 4" xfId="236" xr:uid="{0290BDA2-6AFD-4437-BCE8-AF0B4D894C55}"/>
    <cellStyle name="40% - Accent6 4 2" xfId="603" xr:uid="{9833B6AF-0572-4C67-A65D-490DBEB34657}"/>
    <cellStyle name="40% - Accent6 40" xfId="1088" xr:uid="{D3B9BF61-EF74-4398-81B6-088A893CED5B}"/>
    <cellStyle name="40% - Accent6 5" xfId="249" xr:uid="{EAD291B8-0BFD-4174-9F1F-BCB017825332}"/>
    <cellStyle name="40% - Accent6 5 2" xfId="616" xr:uid="{D6405FE6-DFF0-4B88-ABEB-BEF90F4D084E}"/>
    <cellStyle name="40% - Accent6 6" xfId="262" xr:uid="{0CD6F9E6-9796-4EC5-A68A-1823057330EF}"/>
    <cellStyle name="40% - Accent6 6 2" xfId="629" xr:uid="{C34F77F7-0779-48D4-A086-83B444693842}"/>
    <cellStyle name="40% - Accent6 7" xfId="278" xr:uid="{FAD8E6CE-A95E-4F9F-BD2D-30381AA7FC84}"/>
    <cellStyle name="40% - Accent6 7 2" xfId="644" xr:uid="{9948F3FD-C2E1-49E0-BB4F-66C317622356}"/>
    <cellStyle name="40% - Accent6 8" xfId="292" xr:uid="{35FCF6F0-A311-4D06-ABB3-D1F0720F34DF}"/>
    <cellStyle name="40% - Accent6 8 2" xfId="658" xr:uid="{96D8C377-5224-4E8A-AB9D-73A94A994809}"/>
    <cellStyle name="40% - Accent6 9" xfId="305" xr:uid="{74C46FD9-CD33-4AFA-9556-99D0BBBF9D6B}"/>
    <cellStyle name="40% - Accent6 9 2" xfId="671" xr:uid="{C75679ED-FEF3-47B8-A4F6-B9B6CC24E433}"/>
    <cellStyle name="60% - Accent1" xfId="167" builtinId="32" customBuiltin="1"/>
    <cellStyle name="60% - Accent1 2" xfId="126" xr:uid="{00000000-0005-0000-0000-00000E000000}"/>
    <cellStyle name="60% - Accent1 2 2" xfId="1035" xr:uid="{79CD0D59-13CC-4D14-BF3E-76E1779C2D7F}"/>
    <cellStyle name="60% - Accent1 2 3" xfId="1094" xr:uid="{080E49F2-1288-43CA-95F8-13A8FF22FEF5}"/>
    <cellStyle name="60% - Accent1 2 4" xfId="457" xr:uid="{F90FCC5E-263D-4F60-9DCD-9B24EA2D3740}"/>
    <cellStyle name="60% - Accent1 3" xfId="160" xr:uid="{00000000-0005-0000-0000-00000F000000}"/>
    <cellStyle name="60% - Accent1 3 2" xfId="1055" xr:uid="{EAA46CAE-4EBD-4918-961E-E0A33DD737EB}"/>
    <cellStyle name="60% - Accent1 3 3" xfId="476" xr:uid="{F4433A87-98BC-4719-B04E-B7C4CD74692A}"/>
    <cellStyle name="60% - Accent1 4" xfId="174" xr:uid="{00000000-0005-0000-0000-000010000000}"/>
    <cellStyle name="60% - Accent1 5" xfId="508" xr:uid="{A8386B4D-7231-4B80-8F42-908D6E20520C}"/>
    <cellStyle name="60% - Accent1 5 2" xfId="1114" xr:uid="{2878C7A0-C0D9-4F7E-9BE9-77AC54C233AA}"/>
    <cellStyle name="60% - Accent1 5 3" xfId="1108" xr:uid="{49E139B6-5254-4269-9019-3CD8B4D6598F}"/>
    <cellStyle name="60% - Accent1 6" xfId="1074" xr:uid="{DAAE7155-3C14-409A-9403-B62CC7A734E9}"/>
    <cellStyle name="60% - Accent1 7" xfId="185" xr:uid="{4661BF84-7F68-4B9F-AAA0-88E9CB0C6B27}"/>
    <cellStyle name="60% - Accent2" xfId="168" builtinId="36" customBuiltin="1"/>
    <cellStyle name="60% - Accent2 2" xfId="127" xr:uid="{00000000-0005-0000-0000-000011000000}"/>
    <cellStyle name="60% - Accent2 2 2" xfId="1038" xr:uid="{3145D2C4-D309-4388-BC4C-07E750D57420}"/>
    <cellStyle name="60% - Accent2 2 3" xfId="1095" xr:uid="{D217E14E-6C7B-4696-8248-9A5C48F2626A}"/>
    <cellStyle name="60% - Accent2 2 4" xfId="460" xr:uid="{9D5261B5-75F5-43F2-B57E-22BBA6429527}"/>
    <cellStyle name="60% - Accent2 3" xfId="161" xr:uid="{00000000-0005-0000-0000-000012000000}"/>
    <cellStyle name="60% - Accent2 3 2" xfId="1058" xr:uid="{F74DB191-FAAA-4D54-8D0B-48C0C368F216}"/>
    <cellStyle name="60% - Accent2 3 3" xfId="479" xr:uid="{67A25079-3CE3-41D1-8919-DC542B0895B6}"/>
    <cellStyle name="60% - Accent2 4" xfId="175" xr:uid="{00000000-0005-0000-0000-000014000000}"/>
    <cellStyle name="60% - Accent2 5" xfId="511" xr:uid="{9540605F-5110-4705-927F-DC74E701C5AA}"/>
    <cellStyle name="60% - Accent2 5 2" xfId="1115" xr:uid="{449A8A90-7021-490F-828F-996E08E8EC1C}"/>
    <cellStyle name="60% - Accent2 5 3" xfId="1109" xr:uid="{F8ECF761-5F07-491E-A0E1-32862991AED5}"/>
    <cellStyle name="60% - Accent2 6" xfId="1077" xr:uid="{F9EF2BCE-16F3-4D85-B249-4C95158AE2B4}"/>
    <cellStyle name="60% - Accent2 7" xfId="186" xr:uid="{A0987BB1-19B3-45D4-B382-C12AD6C6B5DA}"/>
    <cellStyle name="60% - Accent3" xfId="169" builtinId="40" customBuiltin="1"/>
    <cellStyle name="60% - Accent3 2" xfId="128" xr:uid="{00000000-0005-0000-0000-000014000000}"/>
    <cellStyle name="60% - Accent3 2 2" xfId="1041" xr:uid="{606794A0-4C6C-4FD9-8EF8-C6229E2CE9DF}"/>
    <cellStyle name="60% - Accent3 2 3" xfId="1096" xr:uid="{D72B3516-6EE2-4141-961E-04F9B74135ED}"/>
    <cellStyle name="60% - Accent3 2 4" xfId="463" xr:uid="{ACC95615-2A50-4C75-BF07-35783C1EDB1D}"/>
    <cellStyle name="60% - Accent3 3" xfId="162" xr:uid="{00000000-0005-0000-0000-000015000000}"/>
    <cellStyle name="60% - Accent3 3 2" xfId="1061" xr:uid="{DDECB82E-B818-49FD-962D-1E6C55C40060}"/>
    <cellStyle name="60% - Accent3 3 3" xfId="482" xr:uid="{A63A8A42-8B93-44A9-A78C-C97BF593B144}"/>
    <cellStyle name="60% - Accent3 4" xfId="176" xr:uid="{00000000-0005-0000-0000-000018000000}"/>
    <cellStyle name="60% - Accent3 5" xfId="514" xr:uid="{A3D869AA-14A5-464C-997B-30FCFF4FFD30}"/>
    <cellStyle name="60% - Accent3 5 2" xfId="1116" xr:uid="{745759F2-2E63-47E4-AE63-D72D1E0563FE}"/>
    <cellStyle name="60% - Accent3 5 3" xfId="1110" xr:uid="{AB51EA6F-B0A3-44AE-81C3-7E6B15309FF7}"/>
    <cellStyle name="60% - Accent3 6" xfId="1080" xr:uid="{4273E710-96FD-40C3-9897-07CB0A8E2673}"/>
    <cellStyle name="60% - Accent3 7" xfId="187" xr:uid="{CDA321EA-6BD9-4F11-B492-11F70C35BF46}"/>
    <cellStyle name="60% - Accent4" xfId="170" builtinId="44" customBuiltin="1"/>
    <cellStyle name="60% - Accent4 2" xfId="129" xr:uid="{00000000-0005-0000-0000-000017000000}"/>
    <cellStyle name="60% - Accent4 2 2" xfId="1044" xr:uid="{668CB661-A242-4EAA-BABD-0BFD8B791BE8}"/>
    <cellStyle name="60% - Accent4 2 3" xfId="1097" xr:uid="{FB18F7C7-1B1A-45E1-B44E-27FECC621CED}"/>
    <cellStyle name="60% - Accent4 2 4" xfId="466" xr:uid="{1200E420-0F2B-4554-A8B9-3BA269DA9461}"/>
    <cellStyle name="60% - Accent4 3" xfId="163" xr:uid="{00000000-0005-0000-0000-000018000000}"/>
    <cellStyle name="60% - Accent4 3 2" xfId="1064" xr:uid="{5E9E1894-1604-4F2B-87BA-2C4302E76BE9}"/>
    <cellStyle name="60% - Accent4 3 3" xfId="485" xr:uid="{46BF0261-3F15-400A-B404-7D2619A54367}"/>
    <cellStyle name="60% - Accent4 4" xfId="177" xr:uid="{00000000-0005-0000-0000-00001C000000}"/>
    <cellStyle name="60% - Accent4 5" xfId="517" xr:uid="{78AE3055-7D01-4558-AD0D-FFBD532ACB61}"/>
    <cellStyle name="60% - Accent4 5 2" xfId="1117" xr:uid="{17BE87C2-4F40-41D6-871D-5B496149205B}"/>
    <cellStyle name="60% - Accent4 5 3" xfId="1111" xr:uid="{16DE1AD0-4D4E-46A8-A6B4-0F5A66667755}"/>
    <cellStyle name="60% - Accent4 6" xfId="1083" xr:uid="{28EF5047-870D-49CB-AD12-82FACD17C767}"/>
    <cellStyle name="60% - Accent4 7" xfId="188" xr:uid="{0B91EBD2-0F38-45A1-81CE-7E2CB89A6CEA}"/>
    <cellStyle name="60% - Accent5" xfId="171" builtinId="48" customBuiltin="1"/>
    <cellStyle name="60% - Accent5 2" xfId="130" xr:uid="{00000000-0005-0000-0000-00001A000000}"/>
    <cellStyle name="60% - Accent5 2 2" xfId="1047" xr:uid="{C02FFD70-E11B-4B51-8EB9-291780CC894C}"/>
    <cellStyle name="60% - Accent5 2 3" xfId="1098" xr:uid="{6949990B-3253-4687-AD42-387EFBBABD24}"/>
    <cellStyle name="60% - Accent5 2 4" xfId="469" xr:uid="{1459CE1D-7423-4FFD-9627-1ED184F21615}"/>
    <cellStyle name="60% - Accent5 3" xfId="164" xr:uid="{00000000-0005-0000-0000-00001B000000}"/>
    <cellStyle name="60% - Accent5 3 2" xfId="1067" xr:uid="{108D3D4A-0579-45E8-BAFC-B96C38AD3E22}"/>
    <cellStyle name="60% - Accent5 3 3" xfId="488" xr:uid="{6BD5D241-6294-4CEE-AF6E-F1E9309FB6A0}"/>
    <cellStyle name="60% - Accent5 4" xfId="178" xr:uid="{00000000-0005-0000-0000-000020000000}"/>
    <cellStyle name="60% - Accent5 5" xfId="520" xr:uid="{8A8AEBDD-9A86-4D83-B905-4FF79C28AFC4}"/>
    <cellStyle name="60% - Accent5 5 2" xfId="1118" xr:uid="{7C4BB89E-692F-4AFD-AF37-117D578FDF4B}"/>
    <cellStyle name="60% - Accent5 5 3" xfId="1112" xr:uid="{15EA0D37-BF46-4022-A620-49DF26283ACF}"/>
    <cellStyle name="60% - Accent5 6" xfId="1086" xr:uid="{10C739D7-26D9-438B-AB2A-960E16DF048E}"/>
    <cellStyle name="60% - Accent5 7" xfId="189" xr:uid="{9328A295-E6D2-4D8C-82DD-35428F4A2EAA}"/>
    <cellStyle name="60% - Accent6" xfId="172" builtinId="52" customBuiltin="1"/>
    <cellStyle name="60% - Accent6 2" xfId="131" xr:uid="{00000000-0005-0000-0000-00001D000000}"/>
    <cellStyle name="60% - Accent6 2 2" xfId="1050" xr:uid="{FB50EE58-5EC7-4CE5-A33D-2D0BA5B11C50}"/>
    <cellStyle name="60% - Accent6 2 3" xfId="1099" xr:uid="{9932898B-B139-48E6-AD03-EAA982C4CD71}"/>
    <cellStyle name="60% - Accent6 2 4" xfId="472" xr:uid="{AD64353C-8AEB-4B30-9414-9B153FB2871D}"/>
    <cellStyle name="60% - Accent6 3" xfId="165" xr:uid="{00000000-0005-0000-0000-00001E000000}"/>
    <cellStyle name="60% - Accent6 3 2" xfId="1070" xr:uid="{F0D62985-61EA-4692-8639-93BE32671937}"/>
    <cellStyle name="60% - Accent6 3 3" xfId="491" xr:uid="{130A51BD-D27E-4822-9DC4-62CE371B4D78}"/>
    <cellStyle name="60% - Accent6 4" xfId="179" xr:uid="{00000000-0005-0000-0000-000024000000}"/>
    <cellStyle name="60% - Accent6 5" xfId="523" xr:uid="{C887F1B3-25DA-4131-8DBD-AB1DF9C28DAC}"/>
    <cellStyle name="60% - Accent6 5 2" xfId="1119" xr:uid="{79DCC7E4-ED35-49DE-BAA5-AEA0CFEB4D6F}"/>
    <cellStyle name="60% - Accent6 5 3" xfId="1113" xr:uid="{78604126-8D10-4554-A545-755A54A906A9}"/>
    <cellStyle name="60% - Accent6 6" xfId="1089" xr:uid="{8D88C351-4115-44D6-8D36-3BA2BD11A1FB}"/>
    <cellStyle name="60% - Accent6 7" xfId="190" xr:uid="{3BFBCDE8-046F-49CE-8E2D-C413446502E9}"/>
    <cellStyle name="Accent1" xfId="25" builtinId="29" customBuiltin="1"/>
    <cellStyle name="Accent1 2" xfId="69" xr:uid="{00000000-0005-0000-0000-000020000000}"/>
    <cellStyle name="Accent2" xfId="28" builtinId="33" customBuiltin="1"/>
    <cellStyle name="Accent3" xfId="31" builtinId="37" customBuiltin="1"/>
    <cellStyle name="Accent3 2" xfId="114" xr:uid="{00000000-0005-0000-0000-000023000000}"/>
    <cellStyle name="Accent4" xfId="34" builtinId="41" customBuiltin="1"/>
    <cellStyle name="Accent5" xfId="37" builtinId="45" customBuiltin="1"/>
    <cellStyle name="Accent6" xfId="40" builtinId="49" customBuiltin="1"/>
    <cellStyle name="ALSTEC Bottom" xfId="46" xr:uid="{00000000-0005-0000-0000-000027000000}"/>
    <cellStyle name="ALSTEC Bottom 2" xfId="524" xr:uid="{E4EDA0FD-BD25-4C13-89D1-E4BBF7E1691B}"/>
    <cellStyle name="ALSTEC Bottom Left" xfId="47" xr:uid="{00000000-0005-0000-0000-000028000000}"/>
    <cellStyle name="ALSTEC Bottom Right" xfId="48" xr:uid="{00000000-0005-0000-0000-000029000000}"/>
    <cellStyle name="ALSTEC Bottom_Copy of GVCS Oct Financials - v2 - sbc - 110508" xfId="70" xr:uid="{00000000-0005-0000-0000-00002A000000}"/>
    <cellStyle name="ALSTEC Currency" xfId="49" xr:uid="{00000000-0005-0000-0000-00002B000000}"/>
    <cellStyle name="ALSTEC Currency 2" xfId="71" xr:uid="{00000000-0005-0000-0000-00002C000000}"/>
    <cellStyle name="ALSTEC Date" xfId="50" xr:uid="{00000000-0005-0000-0000-00002D000000}"/>
    <cellStyle name="ALSTEC Date 2" xfId="525" xr:uid="{C76E4FFC-24A8-47AC-BD81-E3D61DE2689C}"/>
    <cellStyle name="ALSTEC Detail Header" xfId="51" xr:uid="{00000000-0005-0000-0000-00002E000000}"/>
    <cellStyle name="ALSTEC Detail Header 2" xfId="526" xr:uid="{AF7DC1D1-738F-483E-9916-69721DC15A57}"/>
    <cellStyle name="ALSTEC DOUBLE" xfId="52" xr:uid="{00000000-0005-0000-0000-00002F000000}"/>
    <cellStyle name="ALSTEC DOUBLE 2" xfId="72" xr:uid="{00000000-0005-0000-0000-000030000000}"/>
    <cellStyle name="ALSTEC DOUBLE_Copy of GVCS Oct Financials - v2 - sbc - 110508" xfId="73" xr:uid="{00000000-0005-0000-0000-000031000000}"/>
    <cellStyle name="ALSTEC Left" xfId="53" xr:uid="{00000000-0005-0000-0000-000032000000}"/>
    <cellStyle name="ALSTEC Middle" xfId="54" xr:uid="{00000000-0005-0000-0000-000033000000}"/>
    <cellStyle name="ALSTEC Normal" xfId="55" xr:uid="{00000000-0005-0000-0000-000034000000}"/>
    <cellStyle name="ALSTEC Normal 2" xfId="74" xr:uid="{00000000-0005-0000-0000-000035000000}"/>
    <cellStyle name="ALSTEC Normal 3" xfId="4" xr:uid="{00000000-0005-0000-0000-000036000000}"/>
    <cellStyle name="ALSTEC Normal_April BS " xfId="75" xr:uid="{00000000-0005-0000-0000-000037000000}"/>
    <cellStyle name="ALSTEC Report Body" xfId="56" xr:uid="{00000000-0005-0000-0000-000038000000}"/>
    <cellStyle name="ALSTEC Report Body 2" xfId="527" xr:uid="{7D47362B-2E18-4ED7-B60B-17441DEEF65C}"/>
    <cellStyle name="ALSTEC Right" xfId="57" xr:uid="{00000000-0005-0000-0000-000039000000}"/>
    <cellStyle name="ALSTEC Subtotal" xfId="58" xr:uid="{00000000-0005-0000-0000-00003A000000}"/>
    <cellStyle name="ALSTEC Subtotal 2" xfId="76" xr:uid="{00000000-0005-0000-0000-00003B000000}"/>
    <cellStyle name="ALSTEC Subtotal 2 2" xfId="534" xr:uid="{F7634698-C1CF-420A-8043-4A77F71FF800}"/>
    <cellStyle name="ALSTEC Subtotal 3" xfId="528" xr:uid="{3BFBEF91-6FB9-4262-A5C9-D291CDD449A7}"/>
    <cellStyle name="ALSTEC Subtotal_Copy of GVCS Oct Financials - v2 - sbc - 110508" xfId="77" xr:uid="{00000000-0005-0000-0000-00003C000000}"/>
    <cellStyle name="ALSTEC Top" xfId="59" xr:uid="{00000000-0005-0000-0000-00003D000000}"/>
    <cellStyle name="ALSTEC Top Left" xfId="60" xr:uid="{00000000-0005-0000-0000-00003E000000}"/>
    <cellStyle name="ALSTEC Top Right" xfId="61" xr:uid="{00000000-0005-0000-0000-00003F000000}"/>
    <cellStyle name="ALSTEC Top_GVCS June Financials w 08-09 budget PL v2 - sbc - 091208 (EXCEL 2003)" xfId="78" xr:uid="{00000000-0005-0000-0000-000040000000}"/>
    <cellStyle name="ALSTEC Total" xfId="62" xr:uid="{00000000-0005-0000-0000-000041000000}"/>
    <cellStyle name="ALSTEC Total 2" xfId="79" xr:uid="{00000000-0005-0000-0000-000042000000}"/>
    <cellStyle name="ALSTEC Total_Copy of GVCS Oct Financials - v2 - sbc - 110508" xfId="80" xr:uid="{00000000-0005-0000-0000-000043000000}"/>
    <cellStyle name="Bad" xfId="16" builtinId="27" customBuiltin="1"/>
    <cellStyle name="Calculation" xfId="19" builtinId="22" customBuiltin="1"/>
    <cellStyle name="Check Cell" xfId="21" builtinId="23" customBuiltin="1"/>
    <cellStyle name="Comma" xfId="1" builtinId="3"/>
    <cellStyle name="Comma 10" xfId="43" xr:uid="{00000000-0005-0000-0000-000048000000}"/>
    <cellStyle name="Comma 10 2" xfId="158" xr:uid="{00000000-0005-0000-0000-000049000000}"/>
    <cellStyle name="Comma 10 3" xfId="150" xr:uid="{00000000-0005-0000-0000-00004A000000}"/>
    <cellStyle name="Comma 11" xfId="180" xr:uid="{00000000-0005-0000-0000-00005D000000}"/>
    <cellStyle name="Comma 12" xfId="1105" xr:uid="{1A8761FB-62CB-4DC2-A86D-B752D4E4AAE9}"/>
    <cellStyle name="Comma 13" xfId="1120" xr:uid="{8794AF82-5302-43C3-B103-33825CA70DF2}"/>
    <cellStyle name="Comma 2" xfId="8" xr:uid="{00000000-0005-0000-0000-00004B000000}"/>
    <cellStyle name="Comma 2 2" xfId="81" xr:uid="{00000000-0005-0000-0000-00004C000000}"/>
    <cellStyle name="Comma 2 3" xfId="82" xr:uid="{00000000-0005-0000-0000-00004D000000}"/>
    <cellStyle name="Comma 2 4" xfId="154" xr:uid="{00000000-0005-0000-0000-00004E000000}"/>
    <cellStyle name="Comma 3" xfId="83" xr:uid="{00000000-0005-0000-0000-00004F000000}"/>
    <cellStyle name="Comma 3 2" xfId="84" xr:uid="{00000000-0005-0000-0000-000050000000}"/>
    <cellStyle name="Comma 3 3" xfId="119" xr:uid="{00000000-0005-0000-0000-000051000000}"/>
    <cellStyle name="Comma 3 4" xfId="184" xr:uid="{BD84D9B0-D8EE-4F05-AC90-8CF162D1F5FA}"/>
    <cellStyle name="Comma 4" xfId="85" xr:uid="{00000000-0005-0000-0000-000052000000}"/>
    <cellStyle name="Comma 5" xfId="110" xr:uid="{00000000-0005-0000-0000-000053000000}"/>
    <cellStyle name="Comma 6" xfId="118" xr:uid="{00000000-0005-0000-0000-000054000000}"/>
    <cellStyle name="Comma 6 2" xfId="540" xr:uid="{46164151-3EEA-4549-8CB2-34D6A2306701}"/>
    <cellStyle name="Comma 7" xfId="139" xr:uid="{00000000-0005-0000-0000-000055000000}"/>
    <cellStyle name="Comma 7 2" xfId="561" xr:uid="{79795A7A-4041-4A13-8183-89E2AAD8663F}"/>
    <cellStyle name="Comma 8" xfId="141" xr:uid="{00000000-0005-0000-0000-000056000000}"/>
    <cellStyle name="Comma 8 2" xfId="711" xr:uid="{3B1F6F60-82EC-42ED-8FDF-92DD242683EE}"/>
    <cellStyle name="Comma 9" xfId="143" xr:uid="{00000000-0005-0000-0000-000057000000}"/>
    <cellStyle name="Currency" xfId="1122" builtinId="4"/>
    <cellStyle name="Currency [0] 2" xfId="112" xr:uid="{00000000-0005-0000-0000-000058000000}"/>
    <cellStyle name="Currency 2" xfId="9" xr:uid="{00000000-0005-0000-0000-000059000000}"/>
    <cellStyle name="Currency 2 2" xfId="86" xr:uid="{00000000-0005-0000-0000-00005A000000}"/>
    <cellStyle name="Currency 3" xfId="87" xr:uid="{00000000-0005-0000-0000-00005B000000}"/>
    <cellStyle name="Currency 3 2" xfId="152" xr:uid="{00000000-0005-0000-0000-00005C000000}"/>
    <cellStyle name="Currency 4" xfId="88" xr:uid="{00000000-0005-0000-0000-00005D000000}"/>
    <cellStyle name="Currency 4 2" xfId="535" xr:uid="{5FE24F7C-3550-4DBF-BD00-6F46C8FC71CE}"/>
    <cellStyle name="Currency 5" xfId="89" xr:uid="{00000000-0005-0000-0000-00005E000000}"/>
    <cellStyle name="Currency 6" xfId="120" xr:uid="{00000000-0005-0000-0000-00005F000000}"/>
    <cellStyle name="Currency 7" xfId="123" xr:uid="{00000000-0005-0000-0000-000060000000}"/>
    <cellStyle name="Currency 7 2" xfId="134" xr:uid="{00000000-0005-0000-0000-000061000000}"/>
    <cellStyle name="Currency 7 2 2" xfId="557" xr:uid="{085AB07A-2444-4DFC-A5CF-25E68F565BCD}"/>
    <cellStyle name="Currency 7 3" xfId="542" xr:uid="{1C5004F7-AAA0-4039-810D-4449CF8A0313}"/>
    <cellStyle name="Currency 8" xfId="145" xr:uid="{00000000-0005-0000-0000-000062000000}"/>
    <cellStyle name="Currency 8 2" xfId="1102" xr:uid="{FEEC8A1E-1851-42F9-AA63-56056F3FA6B8}"/>
    <cellStyle name="Currency 8 3" xfId="192" xr:uid="{17028E33-13D2-4A29-89BC-4CA5930A85B4}"/>
    <cellStyle name="Currency 9" xfId="147" xr:uid="{00000000-0005-0000-0000-000063000000}"/>
    <cellStyle name="Currency 9 2" xfId="1104" xr:uid="{D6CADB51-85C1-4A47-8C90-F872DB0FA5E6}"/>
    <cellStyle name="Currency 9 3" xfId="831" xr:uid="{C29C38A1-CBD7-4856-8F1A-BF3876ECB50D}"/>
    <cellStyle name="Explanatory Text" xfId="23" builtinId="53" customBuiltin="1"/>
    <cellStyle name="Good" xfId="15" builtinId="26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3 2" xfId="90" xr:uid="{00000000-0005-0000-0000-000069000000}"/>
    <cellStyle name="Heading 4" xfId="14" builtinId="19" customBuiltin="1"/>
    <cellStyle name="Hyperlink 2" xfId="117" xr:uid="{00000000-0005-0000-0000-00006B000000}"/>
    <cellStyle name="Input" xfId="17" builtinId="20" customBuiltin="1"/>
    <cellStyle name="Linked Cell" xfId="20" builtinId="24" customBuiltin="1"/>
    <cellStyle name="Neutral" xfId="166" builtinId="28" customBuiltin="1"/>
    <cellStyle name="Neutral 2" xfId="125" xr:uid="{00000000-0005-0000-0000-00006F000000}"/>
    <cellStyle name="Neutral 2 2" xfId="1093" xr:uid="{9BD7D48A-390B-4792-931D-37E588CEBE09}"/>
    <cellStyle name="Neutral 2 3" xfId="453" xr:uid="{045FA4DD-1E4F-4269-BE59-80E783C4A48D}"/>
    <cellStyle name="Neutral 3" xfId="159" xr:uid="{00000000-0005-0000-0000-000070000000}"/>
    <cellStyle name="Neutral 4" xfId="173" xr:uid="{00000000-0005-0000-0000-000077000000}"/>
    <cellStyle name="Neutral 5" xfId="1107" xr:uid="{BF49224A-CB14-4568-ABB8-D6BD28DC622E}"/>
    <cellStyle name="Normal" xfId="0" builtinId="0"/>
    <cellStyle name="Normal 10" xfId="5" xr:uid="{00000000-0005-0000-0000-000072000000}"/>
    <cellStyle name="Normal 10 2" xfId="265" xr:uid="{222A9F13-268A-4F95-A3D5-31BA5BDF510D}"/>
    <cellStyle name="Normal 10 2 2" xfId="631" xr:uid="{A8372B10-022F-4A5D-92DB-DC2361139965}"/>
    <cellStyle name="Normal 10 3" xfId="536" xr:uid="{94AD1A34-9995-428C-A266-9155198B4589}"/>
    <cellStyle name="Normal 11" xfId="91" xr:uid="{00000000-0005-0000-0000-000073000000}"/>
    <cellStyle name="Normal 12" xfId="92" xr:uid="{00000000-0005-0000-0000-000074000000}"/>
    <cellStyle name="Normal 12 2" xfId="537" xr:uid="{91FB1205-9AED-4128-8764-D149FC2DDDF5}"/>
    <cellStyle name="Normal 13" xfId="93" xr:uid="{00000000-0005-0000-0000-000075000000}"/>
    <cellStyle name="Normal 13 2" xfId="136" xr:uid="{00000000-0005-0000-0000-000076000000}"/>
    <cellStyle name="Normal 13 2 2" xfId="137" xr:uid="{00000000-0005-0000-0000-000077000000}"/>
    <cellStyle name="Normal 13 2 2 2" xfId="560" xr:uid="{5FFB2714-8052-4BD4-8AD9-1A4F50616632}"/>
    <cellStyle name="Normal 13 2 3" xfId="559" xr:uid="{2E707B2F-8F18-425A-A5B6-2403A4828A0B}"/>
    <cellStyle name="Normal 14" xfId="109" xr:uid="{00000000-0005-0000-0000-000078000000}"/>
    <cellStyle name="Normal 15" xfId="115" xr:uid="{00000000-0005-0000-0000-000079000000}"/>
    <cellStyle name="Normal 15 2" xfId="538" xr:uid="{CEC64E50-B31E-4A12-BE46-52C6D1F7F80F}"/>
    <cellStyle name="Normal 16" xfId="122" xr:uid="{00000000-0005-0000-0000-00007A000000}"/>
    <cellStyle name="Normal 16 2" xfId="133" xr:uid="{00000000-0005-0000-0000-00007B000000}"/>
    <cellStyle name="Normal 16 2 2" xfId="151" xr:uid="{00000000-0005-0000-0000-00007C000000}"/>
    <cellStyle name="Normal 16 3" xfId="541" xr:uid="{E875DB04-B845-4E59-937B-1EB1EC95E448}"/>
    <cellStyle name="Normal 17" xfId="140" xr:uid="{00000000-0005-0000-0000-00007D000000}"/>
    <cellStyle name="Normal 17 2" xfId="1100" xr:uid="{8FE9C2C1-7D28-472E-ADAF-4A5B67C743B3}"/>
    <cellStyle name="Normal 17 3" xfId="191" xr:uid="{6A26C28A-CA01-4FC6-843E-8AC1A8930F0F}"/>
    <cellStyle name="Normal 18" xfId="142" xr:uid="{00000000-0005-0000-0000-00007E000000}"/>
    <cellStyle name="Normal 18 2" xfId="562" xr:uid="{C44FDA85-9BE4-41DF-9536-3E7A8662401E}"/>
    <cellStyle name="Normal 19" xfId="45" xr:uid="{00000000-0005-0000-0000-00007F000000}"/>
    <cellStyle name="Normal 19 2" xfId="144" xr:uid="{00000000-0005-0000-0000-000080000000}"/>
    <cellStyle name="Normal 19 2 2" xfId="1101" xr:uid="{5A67D5FE-5067-4A40-B3C3-DC3DFE6D7298}"/>
    <cellStyle name="Normal 19 2 3" xfId="630" xr:uid="{946D1CE5-19E7-41EA-BD68-DA5B883969BB}"/>
    <cellStyle name="Normal 19 3" xfId="156" xr:uid="{00000000-0005-0000-0000-000081000000}"/>
    <cellStyle name="Normal 19 3 2" xfId="1091" xr:uid="{E49E1B73-EACB-41C6-8A15-68D3D901D9DD}"/>
    <cellStyle name="Normal 19 4" xfId="263" xr:uid="{88501B9A-DD4E-43C7-AB4E-9BF7C3F5E77A}"/>
    <cellStyle name="Normal 2" xfId="3" xr:uid="{00000000-0005-0000-0000-000082000000}"/>
    <cellStyle name="Normal 2 2" xfId="94" xr:uid="{00000000-0005-0000-0000-000083000000}"/>
    <cellStyle name="Normal 2 3" xfId="95" xr:uid="{00000000-0005-0000-0000-000084000000}"/>
    <cellStyle name="Normal 2 4" xfId="208" xr:uid="{7772AA0E-835A-4820-BBF7-F7445DDC94F3}"/>
    <cellStyle name="Normal 2_Budget_3YearProjection_10 8 08" xfId="96" xr:uid="{00000000-0005-0000-0000-000085000000}"/>
    <cellStyle name="Normal 20" xfId="146" xr:uid="{00000000-0005-0000-0000-000086000000}"/>
    <cellStyle name="Normal 20 2" xfId="1103" xr:uid="{C19127AD-18DA-4E14-9EBE-32C11B0F5E78}"/>
    <cellStyle name="Normal 20 3" xfId="264" xr:uid="{2B142362-A6C5-4976-B9F3-E20624694C61}"/>
    <cellStyle name="Normal 21" xfId="279" xr:uid="{6B01BCAB-AE18-45EC-9C37-288D4E81ED06}"/>
    <cellStyle name="Normal 21 2" xfId="645" xr:uid="{E73B553F-FD47-42FC-B29A-01E214C9F5AF}"/>
    <cellStyle name="Normal 22" xfId="936" xr:uid="{FCD0282F-8108-48DD-8DFA-F716E166AD1B}"/>
    <cellStyle name="Normal 23" xfId="937" xr:uid="{A3E69E3A-86AA-4110-A620-84D016BACCC4}"/>
    <cellStyle name="Normal 24" xfId="452" xr:uid="{66A94E7F-EE44-4C79-9472-6C597C9A6E70}"/>
    <cellStyle name="Normal 24 2" xfId="1029" xr:uid="{168759DB-69D0-40FF-A025-458B0C9155E2}"/>
    <cellStyle name="Normal 25" xfId="451" xr:uid="{B5F80D21-B0FC-495E-AB7F-D6FA019FD1CD}"/>
    <cellStyle name="Normal 25 2" xfId="1030" xr:uid="{DC6B9C82-9851-44A4-8D10-FD13D5BF3D54}"/>
    <cellStyle name="Normal 26" xfId="1052" xr:uid="{692D9997-A346-495D-898C-6CD6DFBE68C9}"/>
    <cellStyle name="Normal 3" xfId="6" xr:uid="{00000000-0005-0000-0000-000087000000}"/>
    <cellStyle name="Normal 3 2" xfId="97" xr:uid="{00000000-0005-0000-0000-000088000000}"/>
    <cellStyle name="Normal 3 3" xfId="98" xr:uid="{00000000-0005-0000-0000-000089000000}"/>
    <cellStyle name="Normal 3 4" xfId="113" xr:uid="{00000000-0005-0000-0000-00008A000000}"/>
    <cellStyle name="Normal 3 5" xfId="7" xr:uid="{00000000-0005-0000-0000-00008B000000}"/>
    <cellStyle name="Normal 3 5 2" xfId="157" xr:uid="{00000000-0005-0000-0000-00008C000000}"/>
    <cellStyle name="Normal 3 5 2 2" xfId="576" xr:uid="{2A7CC039-B348-4957-AEB4-1E996D721BF4}"/>
    <cellStyle name="Normal 3 5 3" xfId="153" xr:uid="{00000000-0005-0000-0000-00008D000000}"/>
    <cellStyle name="Normal 3 5 3 2" xfId="1090" xr:uid="{49F3973A-384F-4996-9479-CA7C28224CC0}"/>
    <cellStyle name="Normal 3 5 4" xfId="209" xr:uid="{02F4EB88-8187-422F-81C1-F3484DA56496}"/>
    <cellStyle name="Normal 3_GVCS - Feb financial update - sbc - 031609 - Non Macro Version" xfId="99" xr:uid="{00000000-0005-0000-0000-00008E000000}"/>
    <cellStyle name="Normal 4" xfId="66" xr:uid="{00000000-0005-0000-0000-00008F000000}"/>
    <cellStyle name="Normal 4 2" xfId="100" xr:uid="{00000000-0005-0000-0000-000090000000}"/>
    <cellStyle name="Normal 4 3" xfId="212" xr:uid="{51F5E039-D2E1-4F5C-9FD1-95E83C5C500E}"/>
    <cellStyle name="Normal 4 3 2" xfId="579" xr:uid="{47549E8F-1DFE-48B8-AB80-A5B0599ADAB2}"/>
    <cellStyle name="Normal 4 4" xfId="531" xr:uid="{A2A99DCC-5E54-4D07-BDA4-4D425B732A57}"/>
    <cellStyle name="Normal 4 5" xfId="183" xr:uid="{D20FAA6E-BBC3-40A7-84C6-4039626207BB}"/>
    <cellStyle name="Normal 4_GVCS - Feb financial update - sbc - 031609 - Non Macro Version" xfId="101" xr:uid="{00000000-0005-0000-0000-000091000000}"/>
    <cellStyle name="Normal 5" xfId="67" xr:uid="{00000000-0005-0000-0000-000092000000}"/>
    <cellStyle name="Normal 5 2" xfId="532" xr:uid="{BBB95425-6D4A-492F-A8FE-8AD55C77FA8E}"/>
    <cellStyle name="Normal 57" xfId="182" xr:uid="{F20D8CE4-12E8-4936-BED0-CDD333858CCA}"/>
    <cellStyle name="Normal 6" xfId="63" xr:uid="{00000000-0005-0000-0000-000093000000}"/>
    <cellStyle name="Normal 6 2" xfId="138" xr:uid="{00000000-0005-0000-0000-000094000000}"/>
    <cellStyle name="Normal 6 3" xfId="529" xr:uid="{91B57F02-A6CC-45D4-9A15-25893963D7BB}"/>
    <cellStyle name="Normal 7" xfId="102" xr:uid="{00000000-0005-0000-0000-000095000000}"/>
    <cellStyle name="Normal 8" xfId="103" xr:uid="{00000000-0005-0000-0000-000096000000}"/>
    <cellStyle name="Normal 9" xfId="104" xr:uid="{00000000-0005-0000-0000-000097000000}"/>
    <cellStyle name="Note" xfId="149" builtinId="10" customBuiltin="1"/>
    <cellStyle name="Note 10" xfId="306" xr:uid="{2C3F5570-5F40-471C-BD3B-6EB1D1E8641C}"/>
    <cellStyle name="Note 10 2" xfId="672" xr:uid="{3FBB4398-FA81-4612-9FB6-42988700BCA9}"/>
    <cellStyle name="Note 11" xfId="319" xr:uid="{3BC68416-ECF2-4751-90FC-A2B2FBB7E0BB}"/>
    <cellStyle name="Note 11 2" xfId="685" xr:uid="{4A743C76-617E-4192-A731-DE2139EC3841}"/>
    <cellStyle name="Note 12" xfId="332" xr:uid="{66C6E7A5-C907-4CEE-AA2D-FF091B329129}"/>
    <cellStyle name="Note 12 2" xfId="698" xr:uid="{7433190A-BDFA-4C41-A46C-F49AA82D71B2}"/>
    <cellStyle name="Note 13" xfId="345" xr:uid="{31654DD8-EA38-4313-A053-3DED2F8B299F}"/>
    <cellStyle name="Note 13 2" xfId="713" xr:uid="{55FFCF95-C804-4172-A29D-6A7FC1FFFDA1}"/>
    <cellStyle name="Note 14" xfId="358" xr:uid="{861FDCE6-B453-4BDA-B5A0-DCA0FEAA6567}"/>
    <cellStyle name="Note 14 2" xfId="726" xr:uid="{0F7AA246-071D-42E7-A7D5-CA0EEA10DB9D}"/>
    <cellStyle name="Note 15" xfId="371" xr:uid="{FFC5DA4B-A532-427E-86C8-7183ECE2899B}"/>
    <cellStyle name="Note 15 2" xfId="739" xr:uid="{9B46E871-5D5C-477C-846D-EBBD93D62391}"/>
    <cellStyle name="Note 16" xfId="384" xr:uid="{C4A68D59-67DB-4853-A0D6-2B5EE1E66B70}"/>
    <cellStyle name="Note 16 2" xfId="752" xr:uid="{183CE43C-28F5-4662-BB65-B1004FCE11B2}"/>
    <cellStyle name="Note 17" xfId="397" xr:uid="{540AB961-0782-4B4E-B734-79D024EFFE07}"/>
    <cellStyle name="Note 17 2" xfId="765" xr:uid="{BFB8829D-9E4F-4241-BFAD-91AA2AE44BAA}"/>
    <cellStyle name="Note 18" xfId="410" xr:uid="{40B2CFC6-65EA-485A-B167-DE2967B91210}"/>
    <cellStyle name="Note 18 2" xfId="778" xr:uid="{E5478858-3429-4B2D-9445-D71C961205E9}"/>
    <cellStyle name="Note 19" xfId="423" xr:uid="{3593E731-3107-49F1-B3D3-16C680232996}"/>
    <cellStyle name="Note 19 2" xfId="791" xr:uid="{EF39206C-9EE2-4D10-9998-F66AA11421D1}"/>
    <cellStyle name="Note 2" xfId="132" xr:uid="{00000000-0005-0000-0000-000099000000}"/>
    <cellStyle name="Note 2 2" xfId="210" xr:uid="{73EB7580-F6D6-470A-8BDD-BBDDC4C1667D}"/>
    <cellStyle name="Note 2 2 2" xfId="577" xr:uid="{7F4B9CB1-15E2-4CE9-AA88-2A02D77DF953}"/>
    <cellStyle name="Note 2 3" xfId="449" xr:uid="{D9AF392B-D375-40C2-9BED-4657E2CF4FF9}"/>
    <cellStyle name="Note 2 3 2" xfId="450" xr:uid="{A123B0DC-9B5B-43E2-BF49-8AE3348D85E7}"/>
    <cellStyle name="Note 2 3 2 2" xfId="1031" xr:uid="{AAF223AC-D5D4-4BB0-AB53-5574A1AC35C4}"/>
    <cellStyle name="Note 2 3 3" xfId="817" xr:uid="{85BF608B-CC45-4D3D-8F88-5908FB588CE5}"/>
    <cellStyle name="Note 2 4" xfId="556" xr:uid="{BB08B76A-7BBC-4FB7-90F6-6B5D6626DEE9}"/>
    <cellStyle name="Note 20" xfId="436" xr:uid="{6900DF5D-82F4-46F1-B6C5-520A0F3A99DC}"/>
    <cellStyle name="Note 20 2" xfId="804" xr:uid="{31B2BFB1-A805-467A-967D-F9586924EE15}"/>
    <cellStyle name="Note 21" xfId="454" xr:uid="{7CCD9520-E8AC-4BDC-B00F-FC230EA7A68B}"/>
    <cellStyle name="Note 21 2" xfId="818" xr:uid="{FF127818-1429-4472-B5F9-86FCB812578A}"/>
    <cellStyle name="Note 22" xfId="473" xr:uid="{F625296C-C9D9-498F-984C-E69ECDD3089F}"/>
    <cellStyle name="Note 22 2" xfId="832" xr:uid="{671ECF68-FC70-4592-B3A7-C6EFF09AE955}"/>
    <cellStyle name="Note 23" xfId="492" xr:uid="{B8CA7B25-1583-457D-8369-8500B74EA8AB}"/>
    <cellStyle name="Note 23 2" xfId="845" xr:uid="{5F69BF35-542C-4AB8-B9E1-F257EB056070}"/>
    <cellStyle name="Note 24" xfId="505" xr:uid="{ADFD6DEF-229A-4921-AF02-EF4D0C6F9C3D}"/>
    <cellStyle name="Note 24 2" xfId="858" xr:uid="{98EE80D0-3DD9-4852-8A72-CCBD31BBD2C8}"/>
    <cellStyle name="Note 25" xfId="871" xr:uid="{E33A6E74-9AC2-446D-A9D8-89C04E2B59B9}"/>
    <cellStyle name="Note 26" xfId="884" xr:uid="{03C7376B-4C9E-4521-A0CA-269F712C4ADE}"/>
    <cellStyle name="Note 27" xfId="897" xr:uid="{3F4B058A-9233-4E05-A34B-CEA6F47CBDCD}"/>
    <cellStyle name="Note 28" xfId="910" xr:uid="{2A13BFC1-5119-44AB-85A5-FA58210D0149}"/>
    <cellStyle name="Note 29" xfId="923" xr:uid="{601613AB-FDDC-4E09-B7D5-CFB6A245C5C8}"/>
    <cellStyle name="Note 3" xfId="195" xr:uid="{4EC46EE9-76ED-475C-9CD3-DBA4B0AE0906}"/>
    <cellStyle name="Note 3 2" xfId="563" xr:uid="{B24D8966-DD20-4484-85AA-4654BE602C1C}"/>
    <cellStyle name="Note 30" xfId="938" xr:uid="{82774896-61E8-4F4E-B0BC-6188B18B41B0}"/>
    <cellStyle name="Note 31" xfId="951" xr:uid="{3AAE8C00-61DE-45C7-B8A2-4600F3DC5C29}"/>
    <cellStyle name="Note 32" xfId="964" xr:uid="{32DF14CB-6B81-4FBC-AC03-1997A92DC793}"/>
    <cellStyle name="Note 33" xfId="977" xr:uid="{C980594A-7EAD-4F39-B901-B170BA4F7028}"/>
    <cellStyle name="Note 34" xfId="990" xr:uid="{24025335-B72F-45E9-A5D1-CE03CF1EFAD2}"/>
    <cellStyle name="Note 35" xfId="1003" xr:uid="{F73734B9-6152-4CE8-B4C0-3B5255DFE45C}"/>
    <cellStyle name="Note 36" xfId="1016" xr:uid="{E785B076-CEDC-4333-92A7-B6B8E7941A61}"/>
    <cellStyle name="Note 37" xfId="1032" xr:uid="{DCE5EFB5-5E0F-4C9F-807A-88D0C59EDA77}"/>
    <cellStyle name="Note 38" xfId="1051" xr:uid="{4303C4E0-4753-4F0F-890F-90B63957ED88}"/>
    <cellStyle name="Note 39" xfId="1071" xr:uid="{6CE66F9A-9B05-48B0-9CDD-8D1CEC54E5E5}"/>
    <cellStyle name="Note 4" xfId="224" xr:uid="{456949A5-A426-4E5A-B907-26DEAC57BFD1}"/>
    <cellStyle name="Note 4 2" xfId="591" xr:uid="{05DFC294-AE72-44F2-AFB7-0FAB6FCA41B4}"/>
    <cellStyle name="Note 5" xfId="237" xr:uid="{89EB7A6F-872B-45C1-BD74-DF2707CA905F}"/>
    <cellStyle name="Note 5 2" xfId="604" xr:uid="{5BB93AD2-C93A-4985-A8F3-9F138EEAC4D1}"/>
    <cellStyle name="Note 6" xfId="250" xr:uid="{611A5F01-C506-430D-AD49-54B250AA7B43}"/>
    <cellStyle name="Note 6 2" xfId="617" xr:uid="{B0515C20-8FD4-4533-AF1D-51F82CE4EF06}"/>
    <cellStyle name="Note 7" xfId="266" xr:uid="{36B27601-CFDD-41ED-8CE1-1831E80F2332}"/>
    <cellStyle name="Note 7 2" xfId="632" xr:uid="{D61AA120-CD0C-43C4-8D7C-F00956A0FC2E}"/>
    <cellStyle name="Note 8" xfId="280" xr:uid="{CB77E848-8836-4EED-9049-D3347A9D8812}"/>
    <cellStyle name="Note 8 2" xfId="646" xr:uid="{8AF35855-CC72-4F51-ACA4-9577E14264D0}"/>
    <cellStyle name="Note 9" xfId="293" xr:uid="{CE28D7FC-CFDE-454A-AB94-80A37ABAD58E}"/>
    <cellStyle name="Note 9 2" xfId="659" xr:uid="{B708B287-AD53-48DF-940C-92AB6F02E4C3}"/>
    <cellStyle name="Output" xfId="18" builtinId="21" customBuiltin="1"/>
    <cellStyle name="Percent" xfId="2" builtinId="5"/>
    <cellStyle name="Percent 10" xfId="44" xr:uid="{00000000-0005-0000-0000-00009C000000}"/>
    <cellStyle name="Percent 10 2" xfId="712" xr:uid="{709A61FC-C340-40BF-834D-C96EA2AD9033}"/>
    <cellStyle name="Percent 11" xfId="181" xr:uid="{00000000-0005-0000-0000-000097000000}"/>
    <cellStyle name="Percent 12" xfId="1106" xr:uid="{0ABE471B-3927-42EE-8AA3-C9ADFD935564}"/>
    <cellStyle name="Percent 13" xfId="1121" xr:uid="{39BC2BC2-C3DF-47DE-8CBD-16933E113F4C}"/>
    <cellStyle name="Percent 2" xfId="65" xr:uid="{00000000-0005-0000-0000-00009D000000}"/>
    <cellStyle name="Percent 2 2" xfId="105" xr:uid="{00000000-0005-0000-0000-00009E000000}"/>
    <cellStyle name="Percent 2 3" xfId="155" xr:uid="{00000000-0005-0000-0000-00009F000000}"/>
    <cellStyle name="Percent 2 3 2" xfId="530" xr:uid="{04E8A818-7A27-4522-B397-049E2D294614}"/>
    <cellStyle name="Percent 3" xfId="106" xr:uid="{00000000-0005-0000-0000-0000A0000000}"/>
    <cellStyle name="Percent 3 2" xfId="107" xr:uid="{00000000-0005-0000-0000-0000A1000000}"/>
    <cellStyle name="Percent 4" xfId="108" xr:uid="{00000000-0005-0000-0000-0000A2000000}"/>
    <cellStyle name="Percent 5" xfId="111" xr:uid="{00000000-0005-0000-0000-0000A3000000}"/>
    <cellStyle name="Percent 6" xfId="116" xr:uid="{00000000-0005-0000-0000-0000A4000000}"/>
    <cellStyle name="Percent 6 2" xfId="539" xr:uid="{9B103316-9291-4B52-8F31-706ED2CC2E50}"/>
    <cellStyle name="Percent 7" xfId="121" xr:uid="{00000000-0005-0000-0000-0000A5000000}"/>
    <cellStyle name="Percent 8" xfId="124" xr:uid="{00000000-0005-0000-0000-0000A6000000}"/>
    <cellStyle name="Percent 8 2" xfId="135" xr:uid="{00000000-0005-0000-0000-0000A7000000}"/>
    <cellStyle name="Percent 8 2 2" xfId="558" xr:uid="{D15C7F25-38D9-4235-AE05-80F1686CC1CE}"/>
    <cellStyle name="Percent 8 3" xfId="543" xr:uid="{98E26C76-A6DD-45A0-B585-0271880A6AAE}"/>
    <cellStyle name="Percent 9" xfId="64" xr:uid="{00000000-0005-0000-0000-0000A8000000}"/>
    <cellStyle name="Percent 9 2" xfId="148" xr:uid="{00000000-0005-0000-0000-0000A9000000}"/>
    <cellStyle name="Percent 9 3" xfId="1092" xr:uid="{C4EE16F2-9F67-40A0-A0B5-B08CD77997AB}"/>
    <cellStyle name="Percent 9 4" xfId="193" xr:uid="{FE1F8F0F-9578-497D-A0A1-9DBA6C9C0D7E}"/>
    <cellStyle name="Title" xfId="10" builtinId="15" customBuiltin="1"/>
    <cellStyle name="Title 2" xfId="194" xr:uid="{9A225320-402A-465D-B77B-AACAB1214602}"/>
    <cellStyle name="Total" xfId="24" builtinId="25" customBuiltin="1"/>
    <cellStyle name="Warning Text" xfId="22" builtinId="11" customBuiltin="1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99"/>
      <color rgb="FFFFFFCC"/>
      <color rgb="FFCC99FF"/>
      <color rgb="FF33CCFF"/>
      <color rgb="FF00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18" Type="http://schemas.openxmlformats.org/officeDocument/2006/relationships/customXml" Target="../customXml/item7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19" Type="http://schemas.openxmlformats.org/officeDocument/2006/relationships/customXml" Target="../customXml/item8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Graphs!$L$5</c:f>
              <c:strCache>
                <c:ptCount val="1"/>
                <c:pt idx="0">
                  <c:v>Cash Balance - Actuals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Graphs!$M$3:$AB$4</c:f>
              <c:multiLvlStrCache>
                <c:ptCount val="16"/>
                <c:lvl>
                  <c:pt idx="0">
                    <c:v>Mar</c:v>
                  </c:pt>
                  <c:pt idx="1">
                    <c:v>Apr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Aug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Dec</c:v>
                  </c:pt>
                  <c:pt idx="10">
                    <c:v>Jan</c:v>
                  </c:pt>
                  <c:pt idx="11">
                    <c:v>Feb</c:v>
                  </c:pt>
                  <c:pt idx="12">
                    <c:v>Mar</c:v>
                  </c:pt>
                  <c:pt idx="13">
                    <c:v>Apr</c:v>
                  </c:pt>
                  <c:pt idx="14">
                    <c:v>May</c:v>
                  </c:pt>
                  <c:pt idx="15">
                    <c:v>Jun</c:v>
                  </c:pt>
                </c:lvl>
                <c:lvl>
                  <c:pt idx="0">
                    <c:v>Year 0</c:v>
                  </c:pt>
                  <c:pt idx="4">
                    <c:v>Year 1</c:v>
                  </c:pt>
                </c:lvl>
              </c:multiLvlStrCache>
            </c:multiLvlStrRef>
          </c:cat>
          <c:val>
            <c:numRef>
              <c:f>Graphs!$M$5:$AB$5</c:f>
              <c:numCache>
                <c:formatCode>_(* #,##0_);_(* \(#,##0\);_(* "-"_);_(@_)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 formatCode="General">
                  <c:v>#N/A</c:v>
                </c:pt>
                <c:pt idx="5" formatCode="General">
                  <c:v>#N/A</c:v>
                </c:pt>
                <c:pt idx="6" formatCode="General">
                  <c:v>#N/A</c:v>
                </c:pt>
                <c:pt idx="7" formatCode="General">
                  <c:v>#N/A</c:v>
                </c:pt>
                <c:pt idx="8" formatCode="General">
                  <c:v>#N/A</c:v>
                </c:pt>
                <c:pt idx="9" formatCode="General">
                  <c:v>#N/A</c:v>
                </c:pt>
                <c:pt idx="10" formatCode="General">
                  <c:v>#N/A</c:v>
                </c:pt>
                <c:pt idx="11" formatCode="General">
                  <c:v>#N/A</c:v>
                </c:pt>
                <c:pt idx="12" formatCode="General">
                  <c:v>#N/A</c:v>
                </c:pt>
                <c:pt idx="13" formatCode="General">
                  <c:v>#N/A</c:v>
                </c:pt>
                <c:pt idx="14" formatCode="General">
                  <c:v>#N/A</c:v>
                </c:pt>
                <c:pt idx="15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02-495C-9F8B-667C866D5288}"/>
            </c:ext>
          </c:extLst>
        </c:ser>
        <c:ser>
          <c:idx val="0"/>
          <c:order val="1"/>
          <c:tx>
            <c:strRef>
              <c:f>Graphs!$L$6</c:f>
              <c:strCache>
                <c:ptCount val="1"/>
                <c:pt idx="0">
                  <c:v>Cash Balance - Forecast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Graphs!$M$3:$AB$4</c:f>
              <c:multiLvlStrCache>
                <c:ptCount val="16"/>
                <c:lvl>
                  <c:pt idx="0">
                    <c:v>Mar</c:v>
                  </c:pt>
                  <c:pt idx="1">
                    <c:v>Apr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Aug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Dec</c:v>
                  </c:pt>
                  <c:pt idx="10">
                    <c:v>Jan</c:v>
                  </c:pt>
                  <c:pt idx="11">
                    <c:v>Feb</c:v>
                  </c:pt>
                  <c:pt idx="12">
                    <c:v>Mar</c:v>
                  </c:pt>
                  <c:pt idx="13">
                    <c:v>Apr</c:v>
                  </c:pt>
                  <c:pt idx="14">
                    <c:v>May</c:v>
                  </c:pt>
                  <c:pt idx="15">
                    <c:v>Jun</c:v>
                  </c:pt>
                </c:lvl>
                <c:lvl>
                  <c:pt idx="0">
                    <c:v>Year 0</c:v>
                  </c:pt>
                  <c:pt idx="4">
                    <c:v>Year 1</c:v>
                  </c:pt>
                </c:lvl>
              </c:multiLvlStrCache>
            </c:multiLvlStrRef>
          </c:cat>
          <c:val>
            <c:numRef>
              <c:f>Graphs!$M$6:$AB$6</c:f>
              <c:numCache>
                <c:formatCode>_(* #,##0_);_(* \(#,##0\);_(* "-"_);_(@_)</c:formatCode>
                <c:ptCount val="16"/>
                <c:pt idx="0">
                  <c:v>69866.121999999959</c:v>
                </c:pt>
                <c:pt idx="1">
                  <c:v>32557.807999999961</c:v>
                </c:pt>
                <c:pt idx="2">
                  <c:v>66386.943999999945</c:v>
                </c:pt>
                <c:pt idx="3">
                  <c:v>51437.079999999929</c:v>
                </c:pt>
                <c:pt idx="4">
                  <c:v>-3108.001402079266</c:v>
                </c:pt>
                <c:pt idx="5" formatCode="_(* #,##0_);_(* \(#,##0\);_(* &quot;-&quot;??_);_(@_)">
                  <c:v>153967.23388367231</c:v>
                </c:pt>
                <c:pt idx="6" formatCode="_(* #,##0_);_(* \(#,##0\);_(* &quot;-&quot;??_);_(@_)">
                  <c:v>93142.316919423931</c:v>
                </c:pt>
                <c:pt idx="7" formatCode="_(* #,##0_);_(* \(#,##0\);_(* &quot;-&quot;??_);_(@_)">
                  <c:v>10115.733288508884</c:v>
                </c:pt>
                <c:pt idx="8" formatCode="_(* #,##0_);_(* \(#,##0\);_(* &quot;-&quot;??_);_(@_)">
                  <c:v>332560.24355844763</c:v>
                </c:pt>
                <c:pt idx="9" formatCode="_(* #,##0_);_(* \(#,##0\);_(* &quot;-&quot;??_);_(@_)">
                  <c:v>252232.4099275326</c:v>
                </c:pt>
                <c:pt idx="10" formatCode="_(* #,##0_);_(* \(#,##0\);_(* &quot;-&quot;??_);_(@_)">
                  <c:v>145330.57629661757</c:v>
                </c:pt>
                <c:pt idx="11" formatCode="_(* #,##0_);_(* \(#,##0\);_(* &quot;-&quot;??_);_(@_)">
                  <c:v>352043.02391570254</c:v>
                </c:pt>
                <c:pt idx="12" formatCode="_(* #,##0_);_(* \(#,##0\);_(* &quot;-&quot;??_);_(@_)">
                  <c:v>245391.1902847875</c:v>
                </c:pt>
                <c:pt idx="13" formatCode="_(* #,##0_);_(* \(#,##0\);_(* &quot;-&quot;??_);_(@_)">
                  <c:v>138489.35665387247</c:v>
                </c:pt>
                <c:pt idx="14" formatCode="_(* #,##0_);_(* \(#,##0\);_(* &quot;-&quot;??_);_(@_)">
                  <c:v>345201.80427295744</c:v>
                </c:pt>
                <c:pt idx="15" formatCode="_(* #,##0_);_(* \(#,##0\);_(* &quot;-&quot;??_);_(@_)">
                  <c:v>278424.2206420424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02-495C-9F8B-667C866D5288}"/>
            </c:ext>
          </c:extLst>
        </c:ser>
        <c:ser>
          <c:idx val="1"/>
          <c:order val="2"/>
          <c:tx>
            <c:strRef>
              <c:f>Graphs!$L$7</c:f>
              <c:strCache>
                <c:ptCount val="1"/>
                <c:pt idx="0">
                  <c:v> Months Payroll (Year 2)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Graphs!$M$3:$AB$4</c:f>
              <c:multiLvlStrCache>
                <c:ptCount val="16"/>
                <c:lvl>
                  <c:pt idx="0">
                    <c:v>Mar</c:v>
                  </c:pt>
                  <c:pt idx="1">
                    <c:v>Apr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Aug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Dec</c:v>
                  </c:pt>
                  <c:pt idx="10">
                    <c:v>Jan</c:v>
                  </c:pt>
                  <c:pt idx="11">
                    <c:v>Feb</c:v>
                  </c:pt>
                  <c:pt idx="12">
                    <c:v>Mar</c:v>
                  </c:pt>
                  <c:pt idx="13">
                    <c:v>Apr</c:v>
                  </c:pt>
                  <c:pt idx="14">
                    <c:v>May</c:v>
                  </c:pt>
                  <c:pt idx="15">
                    <c:v>Jun</c:v>
                  </c:pt>
                </c:lvl>
                <c:lvl>
                  <c:pt idx="0">
                    <c:v>Year 0</c:v>
                  </c:pt>
                  <c:pt idx="4">
                    <c:v>Year 1</c:v>
                  </c:pt>
                </c:lvl>
              </c:multiLvlStrCache>
            </c:multiLvlStrRef>
          </c:cat>
          <c:val>
            <c:numRef>
              <c:f>Graphs!$M$7:$AB$7</c:f>
              <c:numCache>
                <c:formatCode>_(* #,##0_);_(* \(#,##0\);_(* "-"??_);_(@_)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02-495C-9F8B-667C866D5288}"/>
            </c:ext>
          </c:extLst>
        </c:ser>
        <c:ser>
          <c:idx val="3"/>
          <c:order val="3"/>
          <c:tx>
            <c:strRef>
              <c:f>Graphs!$L$8</c:f>
              <c:strCache>
                <c:ptCount val="1"/>
                <c:pt idx="0">
                  <c:v> Months Expense (Year 2)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Graphs!$M$3:$AB$4</c:f>
              <c:multiLvlStrCache>
                <c:ptCount val="16"/>
                <c:lvl>
                  <c:pt idx="0">
                    <c:v>Mar</c:v>
                  </c:pt>
                  <c:pt idx="1">
                    <c:v>Apr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Aug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Dec</c:v>
                  </c:pt>
                  <c:pt idx="10">
                    <c:v>Jan</c:v>
                  </c:pt>
                  <c:pt idx="11">
                    <c:v>Feb</c:v>
                  </c:pt>
                  <c:pt idx="12">
                    <c:v>Mar</c:v>
                  </c:pt>
                  <c:pt idx="13">
                    <c:v>Apr</c:v>
                  </c:pt>
                  <c:pt idx="14">
                    <c:v>May</c:v>
                  </c:pt>
                  <c:pt idx="15">
                    <c:v>Jun</c:v>
                  </c:pt>
                </c:lvl>
                <c:lvl>
                  <c:pt idx="0">
                    <c:v>Year 0</c:v>
                  </c:pt>
                  <c:pt idx="4">
                    <c:v>Year 1</c:v>
                  </c:pt>
                </c:lvl>
              </c:multiLvlStrCache>
            </c:multiLvlStrRef>
          </c:cat>
          <c:val>
            <c:numRef>
              <c:f>Graphs!$M$8:$AB$8</c:f>
              <c:numCache>
                <c:formatCode>_(* #,##0_);_(* \(#,##0\);_(* "-"??_);_(@_)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02-495C-9F8B-667C866D5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9971248"/>
        <c:axId val="291319760"/>
        <c:extLst/>
      </c:lineChart>
      <c:catAx>
        <c:axId val="28997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en-US"/>
          </a:p>
        </c:txPr>
        <c:crossAx val="291319760"/>
        <c:crosses val="autoZero"/>
        <c:auto val="1"/>
        <c:lblAlgn val="ctr"/>
        <c:lblOffset val="100"/>
        <c:noMultiLvlLbl val="0"/>
      </c:catAx>
      <c:valAx>
        <c:axId val="29131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en-US"/>
          </a:p>
        </c:txPr>
        <c:crossAx val="289971248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1">
                  <a:lumMod val="50000"/>
                </a:schemeClr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bg1">
              <a:lumMod val="50000"/>
            </a:schemeClr>
          </a:solidFill>
          <a:latin typeface="Franklin Gothic Book" panose="020B05030201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Graphs!$L$42</c:f>
              <c:strCache>
                <c:ptCount val="1"/>
                <c:pt idx="0">
                  <c:v>2019-20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Graphs!$M$40:$AB$41</c:f>
              <c:multiLvlStrCache>
                <c:ptCount val="16"/>
                <c:lvl>
                  <c:pt idx="0">
                    <c:v>Sep</c:v>
                  </c:pt>
                  <c:pt idx="1">
                    <c:v>Dec</c:v>
                  </c:pt>
                  <c:pt idx="2">
                    <c:v>Mar</c:v>
                  </c:pt>
                  <c:pt idx="3">
                    <c:v>Jun</c:v>
                  </c:pt>
                  <c:pt idx="4">
                    <c:v>Sep</c:v>
                  </c:pt>
                  <c:pt idx="5">
                    <c:v>Dec</c:v>
                  </c:pt>
                  <c:pt idx="6">
                    <c:v>Mar</c:v>
                  </c:pt>
                  <c:pt idx="7">
                    <c:v>Jun</c:v>
                  </c:pt>
                  <c:pt idx="8">
                    <c:v>Sep</c:v>
                  </c:pt>
                  <c:pt idx="9">
                    <c:v>Dec</c:v>
                  </c:pt>
                  <c:pt idx="10">
                    <c:v>Mar</c:v>
                  </c:pt>
                  <c:pt idx="11">
                    <c:v>Jun</c:v>
                  </c:pt>
                  <c:pt idx="12">
                    <c:v>Sep</c:v>
                  </c:pt>
                  <c:pt idx="13">
                    <c:v>Dec</c:v>
                  </c:pt>
                  <c:pt idx="14">
                    <c:v>Mar</c:v>
                  </c:pt>
                  <c:pt idx="15">
                    <c:v>Jun</c:v>
                  </c:pt>
                </c:lvl>
                <c:lvl>
                  <c:pt idx="0">
                    <c:v>2019-20</c:v>
                  </c:pt>
                  <c:pt idx="4">
                    <c:v>2020-21</c:v>
                  </c:pt>
                  <c:pt idx="8">
                    <c:v>2021-22</c:v>
                  </c:pt>
                  <c:pt idx="12">
                    <c:v>2022-23</c:v>
                  </c:pt>
                </c:lvl>
              </c:multiLvlStrCache>
            </c:multiLvlStrRef>
          </c:cat>
          <c:val>
            <c:numRef>
              <c:f>Graphs!$M$42:$AB$42</c:f>
              <c:numCache>
                <c:formatCode>_(* #,##0_);_(* \(#,##0\);_(* "-"??_);_(@_)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16169.55</c:v>
                </c:pt>
                <c:pt idx="3">
                  <c:v>68869.2</c:v>
                </c:pt>
                <c:pt idx="4" formatCode="General">
                  <c:v>#N/A</c:v>
                </c:pt>
                <c:pt idx="5" formatCode="General">
                  <c:v>#N/A</c:v>
                </c:pt>
                <c:pt idx="6" formatCode="General">
                  <c:v>#N/A</c:v>
                </c:pt>
                <c:pt idx="7" formatCode="General">
                  <c:v>#N/A</c:v>
                </c:pt>
                <c:pt idx="8" formatCode="General">
                  <c:v>#N/A</c:v>
                </c:pt>
                <c:pt idx="9" formatCode="General">
                  <c:v>#N/A</c:v>
                </c:pt>
                <c:pt idx="10" formatCode="General">
                  <c:v>#N/A</c:v>
                </c:pt>
                <c:pt idx="11" formatCode="General">
                  <c:v>#N/A</c:v>
                </c:pt>
                <c:pt idx="12" formatCode="General">
                  <c:v>#N/A</c:v>
                </c:pt>
                <c:pt idx="13" formatCode="General">
                  <c:v>#N/A</c:v>
                </c:pt>
                <c:pt idx="14" formatCode="General">
                  <c:v>#N/A</c:v>
                </c:pt>
                <c:pt idx="15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28-41EE-B818-2DACD16938ED}"/>
            </c:ext>
          </c:extLst>
        </c:ser>
        <c:ser>
          <c:idx val="1"/>
          <c:order val="1"/>
          <c:tx>
            <c:strRef>
              <c:f>Graphs!$L$45</c:f>
              <c:strCache>
                <c:ptCount val="1"/>
                <c:pt idx="0">
                  <c:v>2020-21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Graphs!$M$40:$AB$41</c:f>
              <c:multiLvlStrCache>
                <c:ptCount val="16"/>
                <c:lvl>
                  <c:pt idx="0">
                    <c:v>Sep</c:v>
                  </c:pt>
                  <c:pt idx="1">
                    <c:v>Dec</c:v>
                  </c:pt>
                  <c:pt idx="2">
                    <c:v>Mar</c:v>
                  </c:pt>
                  <c:pt idx="3">
                    <c:v>Jun</c:v>
                  </c:pt>
                  <c:pt idx="4">
                    <c:v>Sep</c:v>
                  </c:pt>
                  <c:pt idx="5">
                    <c:v>Dec</c:v>
                  </c:pt>
                  <c:pt idx="6">
                    <c:v>Mar</c:v>
                  </c:pt>
                  <c:pt idx="7">
                    <c:v>Jun</c:v>
                  </c:pt>
                  <c:pt idx="8">
                    <c:v>Sep</c:v>
                  </c:pt>
                  <c:pt idx="9">
                    <c:v>Dec</c:v>
                  </c:pt>
                  <c:pt idx="10">
                    <c:v>Mar</c:v>
                  </c:pt>
                  <c:pt idx="11">
                    <c:v>Jun</c:v>
                  </c:pt>
                  <c:pt idx="12">
                    <c:v>Sep</c:v>
                  </c:pt>
                  <c:pt idx="13">
                    <c:v>Dec</c:v>
                  </c:pt>
                  <c:pt idx="14">
                    <c:v>Mar</c:v>
                  </c:pt>
                  <c:pt idx="15">
                    <c:v>Jun</c:v>
                  </c:pt>
                </c:lvl>
                <c:lvl>
                  <c:pt idx="0">
                    <c:v>2019-20</c:v>
                  </c:pt>
                  <c:pt idx="4">
                    <c:v>2020-21</c:v>
                  </c:pt>
                  <c:pt idx="8">
                    <c:v>2021-22</c:v>
                  </c:pt>
                  <c:pt idx="12">
                    <c:v>2022-23</c:v>
                  </c:pt>
                </c:lvl>
              </c:multiLvlStrCache>
            </c:multiLvlStrRef>
          </c:cat>
          <c:val>
            <c:numRef>
              <c:f>Graphs!$M$45:$AB$45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 formatCode="_(* #,##0_);_(* \(#,##0\);_(* &quot;-&quot;??_);_(@_)">
                  <c:v>68869.2</c:v>
                </c:pt>
                <c:pt idx="4" formatCode="_(* #,##0_);_(* \(#,##0\);_(* &quot;-&quot;??_);_(@_)">
                  <c:v>#N/A</c:v>
                </c:pt>
                <c:pt idx="5" formatCode="_(* #,##0_);_(* \(#,##0\);_(* &quot;-&quot;??_);_(@_)">
                  <c:v>#N/A</c:v>
                </c:pt>
                <c:pt idx="6" formatCode="_(* #,##0_);_(* \(#,##0\);_(* &quot;-&quot;??_);_(@_)">
                  <c:v>#N/A</c:v>
                </c:pt>
                <c:pt idx="7" formatCode="_(* #,##0_);_(* \(#,##0\);_(* &quot;-&quot;??_);_(@_)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28-41EE-B818-2DACD16938ED}"/>
            </c:ext>
          </c:extLst>
        </c:ser>
        <c:ser>
          <c:idx val="2"/>
          <c:order val="2"/>
          <c:tx>
            <c:strRef>
              <c:f>Graphs!$L$46</c:f>
              <c:strCache>
                <c:ptCount val="1"/>
                <c:pt idx="0">
                  <c:v>2020-21 Forecast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Graphs!$M$40:$AB$41</c:f>
              <c:multiLvlStrCache>
                <c:ptCount val="16"/>
                <c:lvl>
                  <c:pt idx="0">
                    <c:v>Sep</c:v>
                  </c:pt>
                  <c:pt idx="1">
                    <c:v>Dec</c:v>
                  </c:pt>
                  <c:pt idx="2">
                    <c:v>Mar</c:v>
                  </c:pt>
                  <c:pt idx="3">
                    <c:v>Jun</c:v>
                  </c:pt>
                  <c:pt idx="4">
                    <c:v>Sep</c:v>
                  </c:pt>
                  <c:pt idx="5">
                    <c:v>Dec</c:v>
                  </c:pt>
                  <c:pt idx="6">
                    <c:v>Mar</c:v>
                  </c:pt>
                  <c:pt idx="7">
                    <c:v>Jun</c:v>
                  </c:pt>
                  <c:pt idx="8">
                    <c:v>Sep</c:v>
                  </c:pt>
                  <c:pt idx="9">
                    <c:v>Dec</c:v>
                  </c:pt>
                  <c:pt idx="10">
                    <c:v>Mar</c:v>
                  </c:pt>
                  <c:pt idx="11">
                    <c:v>Jun</c:v>
                  </c:pt>
                  <c:pt idx="12">
                    <c:v>Sep</c:v>
                  </c:pt>
                  <c:pt idx="13">
                    <c:v>Dec</c:v>
                  </c:pt>
                  <c:pt idx="14">
                    <c:v>Mar</c:v>
                  </c:pt>
                  <c:pt idx="15">
                    <c:v>Jun</c:v>
                  </c:pt>
                </c:lvl>
                <c:lvl>
                  <c:pt idx="0">
                    <c:v>2019-20</c:v>
                  </c:pt>
                  <c:pt idx="4">
                    <c:v>2020-21</c:v>
                  </c:pt>
                  <c:pt idx="8">
                    <c:v>2021-22</c:v>
                  </c:pt>
                  <c:pt idx="12">
                    <c:v>2022-23</c:v>
                  </c:pt>
                </c:lvl>
              </c:multiLvlStrCache>
            </c:multiLvlStrRef>
          </c:cat>
          <c:val>
            <c:numRef>
              <c:f>Graphs!$M$46:$AB$46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 formatCode="_(* #,##0_);_(* \(#,##0\);_(* &quot;-&quot;??_);_(@_)">
                  <c:v>26160.325999999997</c:v>
                </c:pt>
                <c:pt idx="5" formatCode="_(* #,##0_);_(* \(#,##0\);_(* &quot;-&quot;??_);_(@_)">
                  <c:v>94993.063999999998</c:v>
                </c:pt>
                <c:pt idx="6" formatCode="_(* #,##0_);_(* \(#,##0\);_(* &quot;-&quot;??_);_(@_)">
                  <c:v>69866.121999999959</c:v>
                </c:pt>
                <c:pt idx="7" formatCode="_(* #,##0_);_(* \(#,##0\);_(* &quot;-&quot;??_);_(@_)">
                  <c:v>51437.079999999929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28-41EE-B818-2DACD16938ED}"/>
            </c:ext>
          </c:extLst>
        </c:ser>
        <c:ser>
          <c:idx val="3"/>
          <c:order val="3"/>
          <c:tx>
            <c:strRef>
              <c:f>Graphs!$L$47</c:f>
              <c:strCache>
                <c:ptCount val="1"/>
                <c:pt idx="0">
                  <c:v>2021-22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Graphs!$M$40:$AB$41</c:f>
              <c:multiLvlStrCache>
                <c:ptCount val="16"/>
                <c:lvl>
                  <c:pt idx="0">
                    <c:v>Sep</c:v>
                  </c:pt>
                  <c:pt idx="1">
                    <c:v>Dec</c:v>
                  </c:pt>
                  <c:pt idx="2">
                    <c:v>Mar</c:v>
                  </c:pt>
                  <c:pt idx="3">
                    <c:v>Jun</c:v>
                  </c:pt>
                  <c:pt idx="4">
                    <c:v>Sep</c:v>
                  </c:pt>
                  <c:pt idx="5">
                    <c:v>Dec</c:v>
                  </c:pt>
                  <c:pt idx="6">
                    <c:v>Mar</c:v>
                  </c:pt>
                  <c:pt idx="7">
                    <c:v>Jun</c:v>
                  </c:pt>
                  <c:pt idx="8">
                    <c:v>Sep</c:v>
                  </c:pt>
                  <c:pt idx="9">
                    <c:v>Dec</c:v>
                  </c:pt>
                  <c:pt idx="10">
                    <c:v>Mar</c:v>
                  </c:pt>
                  <c:pt idx="11">
                    <c:v>Jun</c:v>
                  </c:pt>
                  <c:pt idx="12">
                    <c:v>Sep</c:v>
                  </c:pt>
                  <c:pt idx="13">
                    <c:v>Dec</c:v>
                  </c:pt>
                  <c:pt idx="14">
                    <c:v>Mar</c:v>
                  </c:pt>
                  <c:pt idx="15">
                    <c:v>Jun</c:v>
                  </c:pt>
                </c:lvl>
                <c:lvl>
                  <c:pt idx="0">
                    <c:v>2019-20</c:v>
                  </c:pt>
                  <c:pt idx="4">
                    <c:v>2020-21</c:v>
                  </c:pt>
                  <c:pt idx="8">
                    <c:v>2021-22</c:v>
                  </c:pt>
                  <c:pt idx="12">
                    <c:v>2022-23</c:v>
                  </c:pt>
                </c:lvl>
              </c:multiLvlStrCache>
            </c:multiLvlStrRef>
          </c:cat>
          <c:val>
            <c:numRef>
              <c:f>Graphs!$M$47:$AB$47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 formatCode="_(* #,##0_);_(* \(#,##0\);_(* &quot;-&quot;??_);_(@_)">
                  <c:v>51437.079999999929</c:v>
                </c:pt>
                <c:pt idx="8" formatCode="_(* #,##0_);_(* \(#,##0\);_(* &quot;-&quot;??_);_(@_)">
                  <c:v>93142.316919423931</c:v>
                </c:pt>
                <c:pt idx="9" formatCode="_(* #,##0_);_(* \(#,##0\);_(* &quot;-&quot;??_);_(@_)">
                  <c:v>252232.4099275326</c:v>
                </c:pt>
                <c:pt idx="10" formatCode="_(* #,##0_);_(* \(#,##0\);_(* &quot;-&quot;??_);_(@_)">
                  <c:v>245391.1902847875</c:v>
                </c:pt>
                <c:pt idx="11" formatCode="_(* #,##0_);_(* \(#,##0\);_(* &quot;-&quot;??_);_(@_)">
                  <c:v>278424.2206420424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28-41EE-B818-2DACD16938ED}"/>
            </c:ext>
          </c:extLst>
        </c:ser>
        <c:ser>
          <c:idx val="4"/>
          <c:order val="4"/>
          <c:tx>
            <c:strRef>
              <c:f>Graphs!$L$48</c:f>
              <c:strCache>
                <c:ptCount val="1"/>
                <c:pt idx="0">
                  <c:v>2022-23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Graphs!$M$40:$AB$41</c:f>
              <c:multiLvlStrCache>
                <c:ptCount val="16"/>
                <c:lvl>
                  <c:pt idx="0">
                    <c:v>Sep</c:v>
                  </c:pt>
                  <c:pt idx="1">
                    <c:v>Dec</c:v>
                  </c:pt>
                  <c:pt idx="2">
                    <c:v>Mar</c:v>
                  </c:pt>
                  <c:pt idx="3">
                    <c:v>Jun</c:v>
                  </c:pt>
                  <c:pt idx="4">
                    <c:v>Sep</c:v>
                  </c:pt>
                  <c:pt idx="5">
                    <c:v>Dec</c:v>
                  </c:pt>
                  <c:pt idx="6">
                    <c:v>Mar</c:v>
                  </c:pt>
                  <c:pt idx="7">
                    <c:v>Jun</c:v>
                  </c:pt>
                  <c:pt idx="8">
                    <c:v>Sep</c:v>
                  </c:pt>
                  <c:pt idx="9">
                    <c:v>Dec</c:v>
                  </c:pt>
                  <c:pt idx="10">
                    <c:v>Mar</c:v>
                  </c:pt>
                  <c:pt idx="11">
                    <c:v>Jun</c:v>
                  </c:pt>
                  <c:pt idx="12">
                    <c:v>Sep</c:v>
                  </c:pt>
                  <c:pt idx="13">
                    <c:v>Dec</c:v>
                  </c:pt>
                  <c:pt idx="14">
                    <c:v>Mar</c:v>
                  </c:pt>
                  <c:pt idx="15">
                    <c:v>Jun</c:v>
                  </c:pt>
                </c:lvl>
                <c:lvl>
                  <c:pt idx="0">
                    <c:v>2019-20</c:v>
                  </c:pt>
                  <c:pt idx="4">
                    <c:v>2020-21</c:v>
                  </c:pt>
                  <c:pt idx="8">
                    <c:v>2021-22</c:v>
                  </c:pt>
                  <c:pt idx="12">
                    <c:v>2022-23</c:v>
                  </c:pt>
                </c:lvl>
              </c:multiLvlStrCache>
            </c:multiLvlStrRef>
          </c:cat>
          <c:val>
            <c:numRef>
              <c:f>Graphs!$M$48:$AB$48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 formatCode="_(* #,##0_);_(* \(#,##0\);_(* &quot;-&quot;??_);_(@_)">
                  <c:v>278424.2206420424</c:v>
                </c:pt>
                <c:pt idx="12" formatCode="_(* #,##0_);_(* \(#,##0\);_(* &quot;-&quot;??_);_(@_)">
                  <c:v>218440.16324067255</c:v>
                </c:pt>
                <c:pt idx="13" formatCode="_(* #,##0_);_(* \(#,##0\);_(* &quot;-&quot;??_);_(@_)">
                  <c:v>418832.40059660096</c:v>
                </c:pt>
                <c:pt idx="14" formatCode="_(* #,##0_);_(* \(#,##0\);_(* &quot;-&quot;??_);_(@_)">
                  <c:v>464287.81295252917</c:v>
                </c:pt>
                <c:pt idx="15" formatCode="_(* #,##0_);_(* \(#,##0\);_(* &quot;-&quot;??_);_(@_)">
                  <c:v>534376.48780845746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28-41EE-B818-2DACD1693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9971248"/>
        <c:axId val="291319760"/>
        <c:extLst/>
      </c:lineChart>
      <c:catAx>
        <c:axId val="28997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en-US"/>
          </a:p>
        </c:txPr>
        <c:crossAx val="291319760"/>
        <c:crosses val="autoZero"/>
        <c:auto val="1"/>
        <c:lblAlgn val="ctr"/>
        <c:lblOffset val="100"/>
        <c:noMultiLvlLbl val="0"/>
      </c:catAx>
      <c:valAx>
        <c:axId val="29131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en-US"/>
          </a:p>
        </c:txPr>
        <c:crossAx val="289971248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bg1">
              <a:lumMod val="50000"/>
            </a:schemeClr>
          </a:solidFill>
          <a:latin typeface="Franklin Gothic Book" panose="020B05030201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</cx:f>
      </cx:strDim>
      <cx:numDim type="val">
        <cx:f>_xlchart.v1.1</cx:f>
      </cx:numDim>
    </cx:data>
  </cx:chartData>
  <cx:chart>
    <cx:plotArea>
      <cx:plotAreaRegion>
        <cx:series layoutId="waterfall" uniqueId="{359D0B1F-CE17-4D43-89B6-4077A54470EC}">
          <cx:tx>
            <cx:txData>
              <cx:f>_xlchart.v1.0</cx:f>
              <cx:v>Change in EFB</cx:v>
            </cx:txData>
          </cx:tx>
          <cx:dataPt idx="0">
            <cx:spPr>
              <a:solidFill>
                <a:srgbClr val="005C9A"/>
              </a:solidFill>
            </cx:spPr>
          </cx:dataPt>
          <cx:dataPt idx="7">
            <cx:spPr>
              <a:solidFill>
                <a:srgbClr val="E7E6E6">
                  <a:lumMod val="90000"/>
                </a:srgbClr>
              </a:solidFill>
            </cx:spPr>
          </cx:dataPt>
          <cx:dataPt idx="8">
            <cx:spPr>
              <a:solidFill>
                <a:srgbClr val="E7E6E6">
                  <a:lumMod val="90000"/>
                </a:srgbClr>
              </a:solidFill>
            </cx:spPr>
          </cx:dataPt>
          <cx:dataPt idx="9">
            <cx:spPr>
              <a:solidFill>
                <a:srgbClr val="E7E6E6">
                  <a:lumMod val="90000"/>
                </a:srgbClr>
              </a:solidFill>
            </cx:spPr>
          </cx:dataPt>
          <cx:dataPt idx="10">
            <cx:spPr>
              <a:solidFill>
                <a:srgbClr val="005C9A"/>
              </a:solidFill>
            </cx:spPr>
          </cx:dataPt>
          <cx:dataLabels>
            <cx:numFmt formatCode="#,##0_);(#,##0)" sourceLinked="0"/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100" b="1">
                    <a:solidFill>
                      <a:srgbClr val="002060"/>
                    </a:solidFill>
                    <a:latin typeface="Franklin Gothic Book" panose="020B0503020102020204" pitchFamily="34" charset="0"/>
                    <a:ea typeface="Franklin Gothic Book" panose="020B0503020102020204" pitchFamily="34" charset="0"/>
                    <a:cs typeface="Franklin Gothic Book" panose="020B0503020102020204" pitchFamily="34" charset="0"/>
                  </a:defRPr>
                </a:pPr>
                <a:endParaRPr lang="en-US" sz="1100" b="1" i="0" u="none" strike="noStrike" baseline="0">
                  <a:solidFill>
                    <a:srgbClr val="002060"/>
                  </a:solidFill>
                  <a:latin typeface="Franklin Gothic Book" panose="020B0503020102020204" pitchFamily="34" charset="0"/>
                </a:endParaRPr>
              </a:p>
            </cx:txPr>
            <cx:visibility seriesName="0" categoryName="0" value="1"/>
            <cx:separator>, </cx:separator>
          </cx:dataLabels>
          <cx:dataId val="0"/>
          <cx:layoutPr>
            <cx:subtotals>
              <cx:idx val="0"/>
              <cx:idx val="10"/>
            </cx:subtotals>
          </cx:layoutPr>
        </cx:series>
      </cx:plotAreaRegion>
      <cx:axis id="0">
        <cx:catScaling gapWidth="0.5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100" b="0">
                <a:solidFill>
                  <a:schemeClr val="bg1">
                    <a:lumMod val="50000"/>
                  </a:schemeClr>
                </a:solidFill>
                <a:latin typeface="Franklin Gothic Book" panose="020B0503020102020204" pitchFamily="34" charset="0"/>
                <a:ea typeface="Franklin Gothic Book" panose="020B0503020102020204" pitchFamily="34" charset="0"/>
                <a:cs typeface="Franklin Gothic Book" panose="020B0503020102020204" pitchFamily="34" charset="0"/>
              </a:defRPr>
            </a:pPr>
            <a:endParaRPr lang="en-US" sz="1100" b="0" i="0" u="none" strike="noStrike" baseline="0">
              <a:solidFill>
                <a:schemeClr val="bg1">
                  <a:lumMod val="50000"/>
                </a:schemeClr>
              </a:solidFill>
              <a:latin typeface="Franklin Gothic Book" panose="020B0503020102020204" pitchFamily="34" charset="0"/>
            </a:endParaRPr>
          </a:p>
        </cx:txPr>
      </cx:axis>
      <cx:axis id="1">
        <cx:valScaling/>
        <cx:units unit="thousands">
          <cx:unitsLabel>
            <cx:tx>
              <cx:txData>
                <cx:v>Thousands</cx:v>
              </cx:txData>
            </cx:tx>
            <cx:txPr>
              <a:bodyPr vertOverflow="overflow" horzOverflow="overflow" wrap="square" lIns="0" tIns="0" rIns="0" bIns="0"/>
              <a:lstStyle/>
              <a:p>
                <a:pPr algn="ctr" rtl="0">
                  <a:defRPr sz="1100" b="0">
                    <a:solidFill>
                      <a:srgbClr val="7F7F7F"/>
                    </a:solidFill>
                    <a:latin typeface="Franklin Gothic Book" panose="020B0503020102020204" pitchFamily="34" charset="0"/>
                    <a:ea typeface="Franklin Gothic Book" panose="020B0503020102020204" pitchFamily="34" charset="0"/>
                    <a:cs typeface="Franklin Gothic Book" panose="020B0503020102020204" pitchFamily="34" charset="0"/>
                  </a:defRPr>
                </a:pPr>
                <a:r>
                  <a:rPr lang="en-US" sz="1100" b="0">
                    <a:latin typeface="Franklin Gothic Book" panose="020B0503020102020204" pitchFamily="34" charset="0"/>
                  </a:rPr>
                  <a:t>Thousands</a:t>
                </a:r>
              </a:p>
            </cx:txPr>
          </cx:unitsLabel>
        </cx:units>
        <cx:majorGridlines/>
        <cx:tickLabels/>
        <cx:numFmt formatCode="_($* #,##0_);_($* (#,##0);_($* &quot;-&quot;_);_(@_)" sourceLinked="0"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100" b="0">
                <a:solidFill>
                  <a:schemeClr val="bg1">
                    <a:lumMod val="50000"/>
                  </a:schemeClr>
                </a:solidFill>
                <a:latin typeface="Franklin Gothic Book" panose="020B0503020102020204" pitchFamily="34" charset="0"/>
                <a:ea typeface="Franklin Gothic Book" panose="020B0503020102020204" pitchFamily="34" charset="0"/>
                <a:cs typeface="Franklin Gothic Book" panose="020B0503020102020204" pitchFamily="34" charset="0"/>
              </a:defRPr>
            </a:pPr>
            <a:endParaRPr lang="en-US" sz="1100" b="0" i="0" u="none" strike="noStrike" baseline="0">
              <a:solidFill>
                <a:schemeClr val="bg1">
                  <a:lumMod val="50000"/>
                </a:schemeClr>
              </a:solidFill>
              <a:latin typeface="Franklin Gothic Book" panose="020B0503020102020204" pitchFamily="34" charset="0"/>
            </a:endParaRPr>
          </a:p>
        </cx:txPr>
      </cx:axis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microsoft.com/office/2014/relationships/chartEx" Target="../charts/chartEx1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740570</xdr:colOff>
      <xdr:row>8</xdr:row>
      <xdr:rowOff>102397</xdr:rowOff>
    </xdr:from>
    <xdr:to>
      <xdr:col>23</xdr:col>
      <xdr:colOff>696914</xdr:colOff>
      <xdr:row>36</xdr:row>
      <xdr:rowOff>425452</xdr:rowOff>
    </xdr:to>
    <xdr:graphicFrame macro="">
      <xdr:nvGraphicFramePr>
        <xdr:cNvPr id="2" name="Content Placeholder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561975</xdr:colOff>
      <xdr:row>78</xdr:row>
      <xdr:rowOff>28575</xdr:rowOff>
    </xdr:from>
    <xdr:to>
      <xdr:col>23</xdr:col>
      <xdr:colOff>515938</xdr:colOff>
      <xdr:row>109</xdr:row>
      <xdr:rowOff>96837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ontent Placeholder 7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GraphicFramePr>
              <a:graphicFrameLocks noGrp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354050" y="16525875"/>
              <a:ext cx="8231188" cy="479266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12</xdr:col>
      <xdr:colOff>742950</xdr:colOff>
      <xdr:row>48</xdr:row>
      <xdr:rowOff>152400</xdr:rowOff>
    </xdr:from>
    <xdr:to>
      <xdr:col>23</xdr:col>
      <xdr:colOff>696913</xdr:colOff>
      <xdr:row>73</xdr:row>
      <xdr:rowOff>182562</xdr:rowOff>
    </xdr:to>
    <xdr:graphicFrame macro="">
      <xdr:nvGraphicFramePr>
        <xdr:cNvPr id="5" name="Content Placeholde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dTec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FC04B"/>
      </a:accent1>
      <a:accent2>
        <a:srgbClr val="005C9A"/>
      </a:accent2>
      <a:accent3>
        <a:srgbClr val="EEA25C"/>
      </a:accent3>
      <a:accent4>
        <a:srgbClr val="8E008E"/>
      </a:accent4>
      <a:accent5>
        <a:srgbClr val="61BFFF"/>
      </a:accent5>
      <a:accent6>
        <a:srgbClr val="00A3A3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3">
    <tabColor rgb="FF0070C0"/>
    <pageSetUpPr fitToPage="1"/>
  </sheetPr>
  <dimension ref="A1:AJ389"/>
  <sheetViews>
    <sheetView showGridLines="0" tabSelected="1"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E81" sqref="E81"/>
    </sheetView>
  </sheetViews>
  <sheetFormatPr defaultColWidth="9.140625" defaultRowHeight="12" outlineLevelRow="1"/>
  <cols>
    <col min="1" max="1" width="11.42578125" style="114" customWidth="1" collapsed="1"/>
    <col min="2" max="2" width="58.140625" style="84" customWidth="1" collapsed="1"/>
    <col min="3" max="3" width="13" style="84" hidden="1" customWidth="1" collapsed="1"/>
    <col min="4" max="7" width="11" style="84" customWidth="1" collapsed="1"/>
    <col min="8" max="9" width="11" style="84" hidden="1" customWidth="1" collapsed="1"/>
    <col min="10" max="10" width="53.42578125" style="85" customWidth="1" collapsed="1"/>
    <col min="11" max="11" width="9.140625" style="84"/>
    <col min="12" max="12" width="11.42578125" style="84" bestFit="1" customWidth="1"/>
    <col min="13" max="13" width="18" style="84" bestFit="1" customWidth="1"/>
    <col min="14" max="14" width="12" style="84" bestFit="1" customWidth="1"/>
    <col min="15" max="36" width="9.140625" style="84"/>
    <col min="37" max="16384" width="9.140625" style="84" collapsed="1"/>
  </cols>
  <sheetData>
    <row r="1" spans="1:14" ht="15.75">
      <c r="A1" s="151" t="s">
        <v>462</v>
      </c>
    </row>
    <row r="2" spans="1:14" ht="12" customHeight="1">
      <c r="A2" s="153" t="s">
        <v>59</v>
      </c>
    </row>
    <row r="3" spans="1:14" ht="12" customHeight="1">
      <c r="A3" s="458" t="s">
        <v>496</v>
      </c>
      <c r="C3" s="86"/>
    </row>
    <row r="4" spans="1:14" ht="12" customHeight="1" thickBot="1">
      <c r="B4" s="87"/>
      <c r="C4" s="88"/>
    </row>
    <row r="5" spans="1:14" ht="13.5" customHeight="1" thickTop="1">
      <c r="C5" s="497" t="s">
        <v>56</v>
      </c>
      <c r="D5" s="457" t="s">
        <v>495</v>
      </c>
      <c r="E5" s="457" t="s">
        <v>479</v>
      </c>
      <c r="F5" s="89" t="s">
        <v>490</v>
      </c>
      <c r="G5" s="89" t="s">
        <v>482</v>
      </c>
      <c r="H5" s="89" t="s">
        <v>484</v>
      </c>
      <c r="I5" s="89" t="s">
        <v>486</v>
      </c>
      <c r="J5" s="497" t="s">
        <v>61</v>
      </c>
      <c r="L5" s="477" t="s">
        <v>497</v>
      </c>
      <c r="M5" s="477" t="s">
        <v>498</v>
      </c>
      <c r="N5" s="464"/>
    </row>
    <row r="6" spans="1:14" ht="12" customHeight="1">
      <c r="C6" s="498"/>
      <c r="D6" s="90" t="s">
        <v>480</v>
      </c>
      <c r="E6" s="90" t="s">
        <v>491</v>
      </c>
      <c r="F6" s="90" t="s">
        <v>483</v>
      </c>
      <c r="G6" s="90" t="s">
        <v>485</v>
      </c>
      <c r="H6" s="90" t="s">
        <v>487</v>
      </c>
      <c r="I6" s="90" t="s">
        <v>489</v>
      </c>
      <c r="J6" s="498"/>
      <c r="L6" s="464"/>
      <c r="M6" s="464"/>
      <c r="N6" s="464"/>
    </row>
    <row r="7" spans="1:14" s="91" customFormat="1" ht="24.75" hidden="1" customHeight="1">
      <c r="A7" s="140"/>
      <c r="C7" s="92"/>
      <c r="L7" s="467"/>
      <c r="M7" s="467"/>
      <c r="N7" s="467"/>
    </row>
    <row r="8" spans="1:14" s="91" customFormat="1" ht="12" hidden="1" customHeight="1">
      <c r="A8" s="140"/>
      <c r="C8" s="93"/>
      <c r="J8" s="94"/>
      <c r="L8" s="467"/>
      <c r="M8" s="467"/>
      <c r="N8" s="467"/>
    </row>
    <row r="9" spans="1:14" s="95" customFormat="1" ht="12" hidden="1" customHeight="1">
      <c r="A9" s="139"/>
      <c r="C9" s="96"/>
      <c r="J9" s="94"/>
      <c r="L9" s="468"/>
      <c r="M9" s="468"/>
      <c r="N9" s="468"/>
    </row>
    <row r="10" spans="1:14" s="97" customFormat="1" ht="12" customHeight="1">
      <c r="A10" s="138" t="s">
        <v>13</v>
      </c>
      <c r="J10" s="94"/>
      <c r="L10" s="469"/>
      <c r="M10" s="469"/>
      <c r="N10" s="469"/>
    </row>
    <row r="11" spans="1:14" s="97" customFormat="1" ht="12" customHeight="1">
      <c r="A11" s="138" t="s">
        <v>14</v>
      </c>
      <c r="J11" s="94"/>
      <c r="L11" s="469"/>
      <c r="M11" s="469"/>
      <c r="N11" s="469"/>
    </row>
    <row r="12" spans="1:14" s="97" customFormat="1" ht="12" customHeight="1">
      <c r="A12" s="137"/>
      <c r="B12" s="141" t="s">
        <v>130</v>
      </c>
      <c r="C12" s="100">
        <f>C98</f>
        <v>0</v>
      </c>
      <c r="D12" s="100">
        <f t="shared" ref="D12:I12" si="0">D98</f>
        <v>1000</v>
      </c>
      <c r="E12" s="100">
        <f t="shared" si="0"/>
        <v>1000</v>
      </c>
      <c r="F12" s="100">
        <f t="shared" si="0"/>
        <v>1000</v>
      </c>
      <c r="G12" s="100">
        <f t="shared" si="0"/>
        <v>1000</v>
      </c>
      <c r="H12" s="100">
        <f t="shared" si="0"/>
        <v>1000</v>
      </c>
      <c r="I12" s="100">
        <f t="shared" si="0"/>
        <v>1000</v>
      </c>
      <c r="J12" s="94"/>
      <c r="L12" s="469"/>
      <c r="M12" s="469"/>
      <c r="N12" s="469"/>
    </row>
    <row r="13" spans="1:14" s="97" customFormat="1" ht="12" hidden="1" customHeight="1">
      <c r="A13" s="137"/>
      <c r="B13" s="141" t="s">
        <v>133</v>
      </c>
      <c r="C13" s="100">
        <f>C107</f>
        <v>0</v>
      </c>
      <c r="D13" s="100">
        <f t="shared" ref="D13:I13" si="1">D107</f>
        <v>0</v>
      </c>
      <c r="E13" s="100">
        <f t="shared" si="1"/>
        <v>0</v>
      </c>
      <c r="F13" s="100">
        <f t="shared" si="1"/>
        <v>0</v>
      </c>
      <c r="G13" s="100">
        <f t="shared" si="1"/>
        <v>0</v>
      </c>
      <c r="H13" s="100">
        <f t="shared" si="1"/>
        <v>0</v>
      </c>
      <c r="I13" s="100">
        <f t="shared" si="1"/>
        <v>0</v>
      </c>
      <c r="J13" s="94"/>
      <c r="L13" s="469"/>
      <c r="M13" s="469"/>
      <c r="N13" s="469"/>
    </row>
    <row r="14" spans="1:14" s="97" customFormat="1" ht="12" customHeight="1">
      <c r="A14" s="137"/>
      <c r="B14" s="141" t="s">
        <v>134</v>
      </c>
      <c r="C14" s="100">
        <f>C119</f>
        <v>0</v>
      </c>
      <c r="D14" s="100">
        <f t="shared" ref="D14:I14" si="2">D119</f>
        <v>0</v>
      </c>
      <c r="E14" s="100">
        <f t="shared" si="2"/>
        <v>1185030</v>
      </c>
      <c r="F14" s="100">
        <f t="shared" si="2"/>
        <v>1864695.9</v>
      </c>
      <c r="G14" s="100">
        <f t="shared" si="2"/>
        <v>2543210.4240000001</v>
      </c>
      <c r="H14" s="100">
        <f t="shared" si="2"/>
        <v>3247108.2905999999</v>
      </c>
      <c r="I14" s="100">
        <f t="shared" si="2"/>
        <v>3980368.7476944001</v>
      </c>
      <c r="J14" s="94"/>
      <c r="L14" s="469"/>
      <c r="M14" s="469"/>
      <c r="N14" s="469"/>
    </row>
    <row r="15" spans="1:14" s="97" customFormat="1" ht="12" customHeight="1">
      <c r="A15" s="137"/>
      <c r="B15" s="141" t="s">
        <v>135</v>
      </c>
      <c r="C15" s="100">
        <f>C150</f>
        <v>0</v>
      </c>
      <c r="D15" s="100">
        <f t="shared" ref="D15:I15" si="3">D150</f>
        <v>491891.96</v>
      </c>
      <c r="E15" s="100">
        <f t="shared" si="3"/>
        <v>367789.53</v>
      </c>
      <c r="F15" s="100">
        <f t="shared" si="3"/>
        <v>255258</v>
      </c>
      <c r="G15" s="100">
        <f t="shared" si="3"/>
        <v>340344</v>
      </c>
      <c r="H15" s="100">
        <f t="shared" si="3"/>
        <v>425430</v>
      </c>
      <c r="I15" s="100">
        <f t="shared" si="3"/>
        <v>510516</v>
      </c>
      <c r="J15" s="94"/>
      <c r="L15" s="469"/>
      <c r="M15" s="469"/>
      <c r="N15" s="469"/>
    </row>
    <row r="16" spans="1:14" s="97" customFormat="1" ht="12" customHeight="1">
      <c r="A16" s="137"/>
      <c r="B16" s="141" t="s">
        <v>126</v>
      </c>
      <c r="C16" s="100">
        <f>C158</f>
        <v>0</v>
      </c>
      <c r="D16" s="100">
        <f t="shared" ref="D16:I16" si="4">D158</f>
        <v>0</v>
      </c>
      <c r="E16" s="100">
        <f t="shared" si="4"/>
        <v>81000</v>
      </c>
      <c r="F16" s="100">
        <f t="shared" si="4"/>
        <v>0</v>
      </c>
      <c r="G16" s="100">
        <f t="shared" si="4"/>
        <v>0</v>
      </c>
      <c r="H16" s="100">
        <f t="shared" si="4"/>
        <v>0</v>
      </c>
      <c r="I16" s="100">
        <f t="shared" si="4"/>
        <v>0</v>
      </c>
      <c r="J16" s="94"/>
      <c r="L16" s="469"/>
      <c r="M16" s="469"/>
      <c r="N16" s="469"/>
    </row>
    <row r="17" spans="1:14" s="97" customFormat="1" ht="12" hidden="1" customHeight="1">
      <c r="A17" s="137"/>
      <c r="B17" s="141" t="s">
        <v>127</v>
      </c>
      <c r="C17" s="100">
        <f>C164</f>
        <v>0</v>
      </c>
      <c r="D17" s="100">
        <f t="shared" ref="D17:I17" si="5">D164</f>
        <v>0</v>
      </c>
      <c r="E17" s="100">
        <f t="shared" si="5"/>
        <v>0</v>
      </c>
      <c r="F17" s="100">
        <f t="shared" si="5"/>
        <v>0</v>
      </c>
      <c r="G17" s="100">
        <f t="shared" si="5"/>
        <v>0</v>
      </c>
      <c r="H17" s="100">
        <f t="shared" si="5"/>
        <v>0</v>
      </c>
      <c r="I17" s="100">
        <f t="shared" si="5"/>
        <v>0</v>
      </c>
      <c r="J17" s="94"/>
      <c r="L17" s="469"/>
      <c r="M17" s="469"/>
      <c r="N17" s="469"/>
    </row>
    <row r="18" spans="1:14" s="97" customFormat="1" ht="12" customHeight="1">
      <c r="A18" s="137"/>
      <c r="B18" s="101" t="s">
        <v>15</v>
      </c>
      <c r="C18" s="102">
        <f>SUM(C12:C17)</f>
        <v>0</v>
      </c>
      <c r="D18" s="102">
        <f t="shared" ref="D18:I18" si="6">SUM(D12:D17)</f>
        <v>492891.96</v>
      </c>
      <c r="E18" s="102">
        <f t="shared" si="6"/>
        <v>1634819.53</v>
      </c>
      <c r="F18" s="102">
        <f t="shared" si="6"/>
        <v>2120953.9</v>
      </c>
      <c r="G18" s="102">
        <f t="shared" si="6"/>
        <v>2884554.4240000001</v>
      </c>
      <c r="H18" s="102">
        <f t="shared" si="6"/>
        <v>3673538.2905999999</v>
      </c>
      <c r="I18" s="102">
        <f t="shared" si="6"/>
        <v>4491884.7476944001</v>
      </c>
      <c r="J18" s="94"/>
      <c r="L18" s="471"/>
      <c r="M18" s="472">
        <f>+E18</f>
        <v>1634819.53</v>
      </c>
      <c r="N18" s="469"/>
    </row>
    <row r="19" spans="1:14" s="97" customFormat="1" ht="12" customHeight="1">
      <c r="A19" s="99"/>
      <c r="C19" s="100"/>
      <c r="D19" s="100"/>
      <c r="E19" s="100"/>
      <c r="F19" s="100"/>
      <c r="G19" s="100"/>
      <c r="H19" s="100"/>
      <c r="I19" s="100"/>
      <c r="J19" s="94"/>
      <c r="L19" s="469"/>
      <c r="M19" s="469"/>
      <c r="N19" s="469"/>
    </row>
    <row r="20" spans="1:14" s="97" customFormat="1" ht="12" customHeight="1">
      <c r="A20" s="101" t="s">
        <v>16</v>
      </c>
      <c r="C20" s="100"/>
      <c r="D20" s="100"/>
      <c r="E20" s="100"/>
      <c r="F20" s="100"/>
      <c r="G20" s="100"/>
      <c r="H20" s="100"/>
      <c r="I20" s="100"/>
      <c r="J20" s="94"/>
      <c r="L20" s="469"/>
      <c r="M20" s="469"/>
      <c r="N20" s="469"/>
    </row>
    <row r="21" spans="1:14" s="97" customFormat="1" ht="12" customHeight="1">
      <c r="A21" s="137"/>
      <c r="B21" s="141" t="s">
        <v>136</v>
      </c>
      <c r="C21" s="100">
        <f>C229</f>
        <v>0</v>
      </c>
      <c r="D21" s="100">
        <f t="shared" ref="D21:I21" si="7">D229</f>
        <v>168000</v>
      </c>
      <c r="E21" s="100">
        <f t="shared" si="7"/>
        <v>622300</v>
      </c>
      <c r="F21" s="100">
        <f t="shared" si="7"/>
        <v>882160</v>
      </c>
      <c r="G21" s="100">
        <f t="shared" si="7"/>
        <v>1325994.3999999999</v>
      </c>
      <c r="H21" s="100">
        <f t="shared" si="7"/>
        <v>1717444.2879999999</v>
      </c>
      <c r="I21" s="100">
        <f t="shared" si="7"/>
        <v>2053393.1737599999</v>
      </c>
      <c r="J21" s="94"/>
      <c r="L21" s="469"/>
      <c r="M21" s="471">
        <f>+L21+E21</f>
        <v>622300</v>
      </c>
      <c r="N21" s="469"/>
    </row>
    <row r="22" spans="1:14" s="97" customFormat="1" ht="12" customHeight="1">
      <c r="A22" s="137"/>
      <c r="B22" s="141" t="s">
        <v>128</v>
      </c>
      <c r="C22" s="100">
        <f>C245</f>
        <v>0</v>
      </c>
      <c r="D22" s="100">
        <f t="shared" ref="D22:I22" si="8">D245</f>
        <v>14583.9</v>
      </c>
      <c r="E22" s="100">
        <f t="shared" si="8"/>
        <v>173938.97000000006</v>
      </c>
      <c r="F22" s="100">
        <f t="shared" si="8"/>
        <v>263249.86199999996</v>
      </c>
      <c r="G22" s="100">
        <f t="shared" si="8"/>
        <v>399497.54479999997</v>
      </c>
      <c r="H22" s="100">
        <f t="shared" si="8"/>
        <v>523529.69609599991</v>
      </c>
      <c r="I22" s="100">
        <f t="shared" si="8"/>
        <v>636454.97390792007</v>
      </c>
      <c r="J22" s="94"/>
      <c r="L22" s="469"/>
      <c r="M22" s="471">
        <f t="shared" ref="M22:M28" si="9">+L22+E22</f>
        <v>173938.97000000006</v>
      </c>
      <c r="N22" s="469"/>
    </row>
    <row r="23" spans="1:14" s="97" customFormat="1" ht="12" customHeight="1">
      <c r="A23" s="137"/>
      <c r="B23" s="141" t="s">
        <v>137</v>
      </c>
      <c r="C23" s="100">
        <f>C270</f>
        <v>0</v>
      </c>
      <c r="D23" s="100">
        <f t="shared" ref="D23:I23" si="10">D270</f>
        <v>63469.14</v>
      </c>
      <c r="E23" s="100">
        <f t="shared" si="10"/>
        <v>147970.76</v>
      </c>
      <c r="F23" s="100">
        <f t="shared" si="10"/>
        <v>184614.05166666664</v>
      </c>
      <c r="G23" s="100">
        <f t="shared" si="10"/>
        <v>229066.06816666669</v>
      </c>
      <c r="H23" s="100">
        <f t="shared" si="10"/>
        <v>262260.55933000002</v>
      </c>
      <c r="I23" s="100">
        <f t="shared" si="10"/>
        <v>291727.85781660001</v>
      </c>
      <c r="J23" s="94"/>
      <c r="L23" s="469"/>
      <c r="M23" s="471">
        <f t="shared" si="9"/>
        <v>147970.76</v>
      </c>
      <c r="N23" s="469"/>
    </row>
    <row r="24" spans="1:14" s="97" customFormat="1" ht="12" customHeight="1">
      <c r="A24" s="137"/>
      <c r="B24" s="141" t="s">
        <v>138</v>
      </c>
      <c r="C24" s="100">
        <f>C291</f>
        <v>0</v>
      </c>
      <c r="D24" s="100">
        <f t="shared" ref="D24:I24" si="11">D291</f>
        <v>14000</v>
      </c>
      <c r="E24" s="100">
        <f t="shared" si="11"/>
        <v>212400</v>
      </c>
      <c r="F24" s="100">
        <f t="shared" si="11"/>
        <v>251220</v>
      </c>
      <c r="G24" s="100">
        <f t="shared" si="11"/>
        <v>297471</v>
      </c>
      <c r="H24" s="100">
        <f t="shared" si="11"/>
        <v>352600.05</v>
      </c>
      <c r="I24" s="100">
        <f t="shared" si="11"/>
        <v>418338.27749999997</v>
      </c>
      <c r="J24" s="94"/>
      <c r="L24" s="469"/>
      <c r="M24" s="471">
        <f t="shared" si="9"/>
        <v>212400</v>
      </c>
      <c r="N24" s="469"/>
    </row>
    <row r="25" spans="1:14" s="97" customFormat="1" ht="12" customHeight="1">
      <c r="A25" s="137"/>
      <c r="B25" s="141" t="s">
        <v>139</v>
      </c>
      <c r="C25" s="100">
        <f>C325</f>
        <v>0</v>
      </c>
      <c r="D25" s="100">
        <f t="shared" ref="D25:I25" si="12">D325</f>
        <v>43051</v>
      </c>
      <c r="E25" s="100">
        <f t="shared" si="12"/>
        <v>89218.705000000002</v>
      </c>
      <c r="F25" s="100">
        <f t="shared" si="12"/>
        <v>77471.403749999998</v>
      </c>
      <c r="G25" s="100">
        <f t="shared" si="12"/>
        <v>86114.567800000004</v>
      </c>
      <c r="H25" s="100">
        <f t="shared" si="12"/>
        <v>100498.043085625</v>
      </c>
      <c r="I25" s="100">
        <f t="shared" si="12"/>
        <v>115506.06213914871</v>
      </c>
      <c r="J25" s="94"/>
      <c r="L25" s="469"/>
      <c r="M25" s="471">
        <f t="shared" si="9"/>
        <v>89218.705000000002</v>
      </c>
      <c r="N25" s="469"/>
    </row>
    <row r="26" spans="1:14" s="97" customFormat="1" ht="12" customHeight="1">
      <c r="A26" s="137"/>
      <c r="B26" s="141" t="s">
        <v>129</v>
      </c>
      <c r="C26" s="100">
        <f>C342</f>
        <v>0</v>
      </c>
      <c r="D26" s="100">
        <f t="shared" ref="D26:I26" si="13">D342</f>
        <v>223800</v>
      </c>
      <c r="E26" s="100">
        <f t="shared" si="13"/>
        <v>168160</v>
      </c>
      <c r="F26" s="100">
        <f t="shared" si="13"/>
        <v>214124.16666666663</v>
      </c>
      <c r="G26" s="100">
        <f t="shared" si="13"/>
        <v>285295</v>
      </c>
      <c r="H26" s="100">
        <f t="shared" si="13"/>
        <v>349545</v>
      </c>
      <c r="I26" s="100">
        <f t="shared" si="13"/>
        <v>413295</v>
      </c>
      <c r="J26" s="94"/>
      <c r="L26" s="469"/>
      <c r="M26" s="471">
        <f t="shared" si="9"/>
        <v>168160</v>
      </c>
      <c r="N26" s="469"/>
    </row>
    <row r="27" spans="1:14" s="97" customFormat="1" ht="12" customHeight="1">
      <c r="A27" s="137"/>
      <c r="B27" s="141" t="s">
        <v>153</v>
      </c>
      <c r="C27" s="100">
        <f>C357</f>
        <v>0</v>
      </c>
      <c r="D27" s="100">
        <f t="shared" ref="D27:I27" si="14">D357</f>
        <v>0</v>
      </c>
      <c r="E27" s="100">
        <f t="shared" si="14"/>
        <v>4166.6666666666697</v>
      </c>
      <c r="F27" s="100">
        <f t="shared" si="14"/>
        <v>8333.3333333333303</v>
      </c>
      <c r="G27" s="100">
        <f t="shared" si="14"/>
        <v>8333.3333333333303</v>
      </c>
      <c r="H27" s="100">
        <f t="shared" si="14"/>
        <v>8333.3333333333303</v>
      </c>
      <c r="I27" s="100">
        <f t="shared" si="14"/>
        <v>8333.3333333333303</v>
      </c>
      <c r="J27" s="94"/>
      <c r="L27" s="471">
        <f>-E27+25000</f>
        <v>20833.333333333328</v>
      </c>
      <c r="M27" s="471">
        <f t="shared" si="9"/>
        <v>25000</v>
      </c>
      <c r="N27" s="469" t="s">
        <v>499</v>
      </c>
    </row>
    <row r="28" spans="1:14" s="97" customFormat="1" ht="12" customHeight="1">
      <c r="A28" s="137"/>
      <c r="B28" s="141" t="s">
        <v>140</v>
      </c>
      <c r="C28" s="100">
        <f>C375</f>
        <v>0</v>
      </c>
      <c r="D28" s="100">
        <f t="shared" ref="D28:I28" si="15">D375</f>
        <v>250</v>
      </c>
      <c r="E28" s="100">
        <f t="shared" si="15"/>
        <v>25250</v>
      </c>
      <c r="F28" s="100">
        <f t="shared" si="15"/>
        <v>64624.759999999995</v>
      </c>
      <c r="G28" s="100">
        <f t="shared" si="15"/>
        <v>59624.71</v>
      </c>
      <c r="H28" s="100">
        <f t="shared" si="15"/>
        <v>16313.03</v>
      </c>
      <c r="I28" s="100">
        <f t="shared" si="15"/>
        <v>16313.03</v>
      </c>
      <c r="J28" s="94"/>
      <c r="L28" s="473">
        <v>-3721</v>
      </c>
      <c r="M28" s="471">
        <f t="shared" si="9"/>
        <v>21529</v>
      </c>
      <c r="N28" s="469" t="s">
        <v>500</v>
      </c>
    </row>
    <row r="29" spans="1:14" s="97" customFormat="1" ht="12" hidden="1" customHeight="1">
      <c r="A29" s="137"/>
      <c r="B29" s="141" t="s">
        <v>145</v>
      </c>
      <c r="C29" s="100">
        <f>C384</f>
        <v>0</v>
      </c>
      <c r="D29" s="100">
        <f t="shared" ref="D29:I29" si="16">D384</f>
        <v>0</v>
      </c>
      <c r="E29" s="100">
        <f t="shared" si="16"/>
        <v>0</v>
      </c>
      <c r="F29" s="100">
        <f t="shared" si="16"/>
        <v>0</v>
      </c>
      <c r="G29" s="100">
        <f t="shared" si="16"/>
        <v>0</v>
      </c>
      <c r="H29" s="100">
        <f t="shared" si="16"/>
        <v>0</v>
      </c>
      <c r="I29" s="100">
        <f t="shared" si="16"/>
        <v>0</v>
      </c>
      <c r="J29" s="94"/>
      <c r="L29" s="469"/>
      <c r="M29" s="471">
        <f t="shared" ref="M29" si="17">+L29+G29</f>
        <v>0</v>
      </c>
      <c r="N29" s="469"/>
    </row>
    <row r="30" spans="1:14" s="98" customFormat="1" ht="12" customHeight="1">
      <c r="A30" s="138"/>
      <c r="B30" s="101" t="s">
        <v>17</v>
      </c>
      <c r="C30" s="102">
        <f>SUM(C21:C29)</f>
        <v>0</v>
      </c>
      <c r="D30" s="102">
        <f t="shared" ref="D30:I30" si="18">SUM(D21:D29)</f>
        <v>527154.04</v>
      </c>
      <c r="E30" s="102">
        <f>SUM(E21:E29)</f>
        <v>1443405.1016666668</v>
      </c>
      <c r="F30" s="102">
        <f t="shared" si="18"/>
        <v>1945797.5774166663</v>
      </c>
      <c r="G30" s="102">
        <f t="shared" si="18"/>
        <v>2691396.6240999997</v>
      </c>
      <c r="H30" s="102">
        <f t="shared" si="18"/>
        <v>3330523.9998449581</v>
      </c>
      <c r="I30" s="102">
        <f t="shared" si="18"/>
        <v>3953361.7084570024</v>
      </c>
      <c r="J30" s="104"/>
      <c r="L30" s="472">
        <f>SUM(L27:L29)</f>
        <v>17112.333333333328</v>
      </c>
      <c r="M30" s="472">
        <f>SUM(M21:M29)</f>
        <v>1460517.4350000001</v>
      </c>
      <c r="N30" s="470"/>
    </row>
    <row r="31" spans="1:14" s="97" customFormat="1" ht="12" customHeight="1">
      <c r="A31" s="137"/>
      <c r="C31" s="100"/>
      <c r="D31" s="100"/>
      <c r="E31" s="100"/>
      <c r="F31" s="100"/>
      <c r="G31" s="100"/>
      <c r="H31" s="100"/>
      <c r="I31" s="100"/>
      <c r="J31" s="94"/>
      <c r="L31" s="469"/>
      <c r="M31" s="469"/>
      <c r="N31" s="469"/>
    </row>
    <row r="32" spans="1:14" s="97" customFormat="1" ht="12" customHeight="1" thickBot="1">
      <c r="A32" s="105" t="s">
        <v>18</v>
      </c>
      <c r="B32" s="106"/>
      <c r="C32" s="107">
        <f t="shared" ref="C32:I32" si="19">C18-C30</f>
        <v>0</v>
      </c>
      <c r="D32" s="107">
        <f t="shared" si="19"/>
        <v>-34262.080000000016</v>
      </c>
      <c r="E32" s="107">
        <f>E18-E30</f>
        <v>191414.42833333323</v>
      </c>
      <c r="F32" s="107">
        <f t="shared" si="19"/>
        <v>175156.32258333359</v>
      </c>
      <c r="G32" s="107">
        <f t="shared" si="19"/>
        <v>193157.79990000045</v>
      </c>
      <c r="H32" s="107">
        <f t="shared" si="19"/>
        <v>343014.29075504187</v>
      </c>
      <c r="I32" s="107">
        <f t="shared" si="19"/>
        <v>538523.03923739772</v>
      </c>
      <c r="J32" s="94"/>
      <c r="L32" s="479" t="s">
        <v>501</v>
      </c>
      <c r="M32" s="478">
        <f>+M18-M30</f>
        <v>174302.09499999997</v>
      </c>
      <c r="N32" s="469"/>
    </row>
    <row r="33" spans="1:14" s="97" customFormat="1" ht="12" customHeight="1" thickTop="1">
      <c r="A33" s="137"/>
      <c r="C33" s="100"/>
      <c r="D33" s="100"/>
      <c r="E33" s="100"/>
      <c r="F33" s="100"/>
      <c r="G33" s="100"/>
      <c r="H33" s="100"/>
      <c r="I33" s="100"/>
      <c r="J33" s="94"/>
      <c r="L33" s="479" t="s">
        <v>502</v>
      </c>
      <c r="M33" s="472">
        <f>+M32+E35</f>
        <v>237101.21499999997</v>
      </c>
      <c r="N33" s="469"/>
    </row>
    <row r="34" spans="1:14" s="97" customFormat="1" ht="12" customHeight="1">
      <c r="A34" s="101" t="s">
        <v>19</v>
      </c>
      <c r="C34" s="102"/>
      <c r="D34" s="100"/>
      <c r="E34" s="100"/>
      <c r="F34" s="100"/>
      <c r="G34" s="100"/>
      <c r="H34" s="100"/>
      <c r="I34" s="100"/>
      <c r="J34" s="94"/>
    </row>
    <row r="35" spans="1:14" s="97" customFormat="1" ht="12" customHeight="1">
      <c r="A35" s="137"/>
      <c r="B35" s="99" t="s">
        <v>20</v>
      </c>
      <c r="C35" s="102">
        <v>0</v>
      </c>
      <c r="D35" s="100">
        <v>97061.2</v>
      </c>
      <c r="E35" s="100">
        <f>D40</f>
        <v>62799.119999999981</v>
      </c>
      <c r="F35" s="100">
        <f t="shared" ref="F35:I35" si="20">E40</f>
        <v>254213.54833333322</v>
      </c>
      <c r="G35" s="100">
        <f t="shared" si="20"/>
        <v>429369.87091666681</v>
      </c>
      <c r="H35" s="100">
        <f t="shared" si="20"/>
        <v>622527.67081666726</v>
      </c>
      <c r="I35" s="100">
        <f t="shared" si="20"/>
        <v>965541.96157170914</v>
      </c>
      <c r="J35" s="94"/>
    </row>
    <row r="36" spans="1:14" s="97" customFormat="1" ht="12" customHeight="1">
      <c r="A36" s="101"/>
      <c r="B36" s="99" t="s">
        <v>21</v>
      </c>
      <c r="C36" s="102"/>
      <c r="D36" s="100"/>
      <c r="E36" s="100"/>
      <c r="F36" s="100"/>
      <c r="G36" s="100"/>
      <c r="H36" s="100"/>
      <c r="I36" s="100"/>
      <c r="J36" s="94"/>
      <c r="M36" s="100"/>
    </row>
    <row r="37" spans="1:14" s="97" customFormat="1" ht="12" customHeight="1">
      <c r="A37" s="137"/>
      <c r="B37" s="99" t="s">
        <v>22</v>
      </c>
      <c r="C37" s="100">
        <f t="shared" ref="C37" si="21">SUM(C35:C36)</f>
        <v>0</v>
      </c>
      <c r="D37" s="100">
        <f t="shared" ref="D37:I37" si="22">SUM(D35:D36)</f>
        <v>97061.2</v>
      </c>
      <c r="E37" s="100">
        <f t="shared" si="22"/>
        <v>62799.119999999981</v>
      </c>
      <c r="F37" s="100">
        <f t="shared" si="22"/>
        <v>254213.54833333322</v>
      </c>
      <c r="G37" s="100">
        <f t="shared" si="22"/>
        <v>429369.87091666681</v>
      </c>
      <c r="H37" s="100">
        <f t="shared" si="22"/>
        <v>622527.67081666726</v>
      </c>
      <c r="I37" s="100">
        <f t="shared" si="22"/>
        <v>965541.96157170914</v>
      </c>
      <c r="J37" s="94"/>
      <c r="L37" s="100"/>
    </row>
    <row r="38" spans="1:14" s="97" customFormat="1" ht="12" customHeight="1">
      <c r="A38" s="137"/>
      <c r="B38" s="99" t="s">
        <v>18</v>
      </c>
      <c r="C38" s="100">
        <f>+C32</f>
        <v>0</v>
      </c>
      <c r="D38" s="100">
        <f t="shared" ref="D38:I38" si="23">+D32</f>
        <v>-34262.080000000016</v>
      </c>
      <c r="E38" s="100">
        <f t="shared" si="23"/>
        <v>191414.42833333323</v>
      </c>
      <c r="F38" s="100">
        <f t="shared" si="23"/>
        <v>175156.32258333359</v>
      </c>
      <c r="G38" s="100">
        <f t="shared" si="23"/>
        <v>193157.79990000045</v>
      </c>
      <c r="H38" s="100">
        <f t="shared" si="23"/>
        <v>343014.29075504187</v>
      </c>
      <c r="I38" s="100">
        <f t="shared" si="23"/>
        <v>538523.03923739772</v>
      </c>
      <c r="J38" s="94"/>
    </row>
    <row r="39" spans="1:14" s="97" customFormat="1" ht="12" customHeight="1">
      <c r="A39" s="137"/>
      <c r="B39" s="99"/>
      <c r="C39" s="100"/>
      <c r="D39" s="100"/>
      <c r="E39" s="100"/>
      <c r="F39" s="100"/>
      <c r="G39" s="100"/>
      <c r="H39" s="100"/>
      <c r="I39" s="100"/>
      <c r="J39" s="94"/>
    </row>
    <row r="40" spans="1:14" s="97" customFormat="1" ht="12" customHeight="1" thickBot="1">
      <c r="A40" s="105" t="s">
        <v>23</v>
      </c>
      <c r="B40" s="106"/>
      <c r="C40" s="107">
        <f>C37+C38</f>
        <v>0</v>
      </c>
      <c r="D40" s="107">
        <f t="shared" ref="D40:I40" si="24">D37+D38</f>
        <v>62799.119999999981</v>
      </c>
      <c r="E40" s="107">
        <f t="shared" si="24"/>
        <v>254213.54833333322</v>
      </c>
      <c r="F40" s="107">
        <f t="shared" si="24"/>
        <v>429369.87091666681</v>
      </c>
      <c r="G40" s="107">
        <f t="shared" si="24"/>
        <v>622527.67081666726</v>
      </c>
      <c r="H40" s="107">
        <f t="shared" si="24"/>
        <v>965541.96157170914</v>
      </c>
      <c r="I40" s="107">
        <f t="shared" si="24"/>
        <v>1504065.000809107</v>
      </c>
      <c r="J40" s="94"/>
    </row>
    <row r="41" spans="1:14" s="97" customFormat="1" ht="12" customHeight="1" thickTop="1">
      <c r="A41" s="137"/>
      <c r="B41" s="99"/>
      <c r="J41" s="94"/>
    </row>
    <row r="42" spans="1:14" s="97" customFormat="1" ht="12" customHeight="1">
      <c r="A42" s="136" t="s">
        <v>154</v>
      </c>
      <c r="B42" s="99"/>
      <c r="D42" s="100" t="str">
        <f t="shared" ref="D42:I42" si="25">IFERROR(D18/D68,"")</f>
        <v/>
      </c>
      <c r="E42" s="100">
        <f t="shared" si="25"/>
        <v>10091.478580246914</v>
      </c>
      <c r="F42" s="100">
        <f t="shared" si="25"/>
        <v>8728.2053497942379</v>
      </c>
      <c r="G42" s="100">
        <f t="shared" si="25"/>
        <v>8902.9457530864202</v>
      </c>
      <c r="H42" s="100">
        <f t="shared" si="25"/>
        <v>9070.4649150617279</v>
      </c>
      <c r="I42" s="100">
        <f t="shared" si="25"/>
        <v>9242.5612092477368</v>
      </c>
      <c r="J42" s="94"/>
    </row>
    <row r="43" spans="1:14" s="97" customFormat="1" ht="12" customHeight="1">
      <c r="A43" s="136" t="s">
        <v>155</v>
      </c>
      <c r="B43" s="99"/>
      <c r="D43" s="100" t="str">
        <f t="shared" ref="D43:I43" si="26">IFERROR(D30/D68,"")</f>
        <v/>
      </c>
      <c r="E43" s="100">
        <f t="shared" si="26"/>
        <v>8909.908034979424</v>
      </c>
      <c r="F43" s="100">
        <f t="shared" si="26"/>
        <v>8007.3974379286683</v>
      </c>
      <c r="G43" s="100">
        <f t="shared" si="26"/>
        <v>8306.7797040123442</v>
      </c>
      <c r="H43" s="100">
        <f t="shared" si="26"/>
        <v>8223.5160489998962</v>
      </c>
      <c r="I43" s="100">
        <f t="shared" si="26"/>
        <v>8134.4891120514449</v>
      </c>
      <c r="J43" s="94"/>
    </row>
    <row r="44" spans="1:14" s="97" customFormat="1" ht="12" customHeight="1">
      <c r="A44" s="136" t="s">
        <v>156</v>
      </c>
      <c r="B44" s="99"/>
      <c r="D44" s="100" t="str">
        <f t="shared" ref="D44:I44" si="27">IFERROR(D32/D68,"")</f>
        <v/>
      </c>
      <c r="E44" s="100">
        <f t="shared" si="27"/>
        <v>1181.570545267489</v>
      </c>
      <c r="F44" s="100">
        <f t="shared" si="27"/>
        <v>720.8079118655703</v>
      </c>
      <c r="G44" s="100">
        <f t="shared" si="27"/>
        <v>596.16604907407543</v>
      </c>
      <c r="H44" s="100">
        <f t="shared" si="27"/>
        <v>846.94886606183184</v>
      </c>
      <c r="I44" s="100">
        <f t="shared" si="27"/>
        <v>1108.0720971962917</v>
      </c>
      <c r="J44" s="94"/>
    </row>
    <row r="45" spans="1:14" s="97" customFormat="1" ht="12" customHeight="1">
      <c r="A45" s="136" t="s">
        <v>69</v>
      </c>
      <c r="B45" s="99"/>
      <c r="C45" s="112" t="str">
        <f>IFERROR(C40/C32,"")</f>
        <v/>
      </c>
      <c r="D45" s="112">
        <f>IFERROR(D40/D30,"")</f>
        <v>0.1191285947462339</v>
      </c>
      <c r="E45" s="112">
        <f t="shared" ref="E45:I45" si="28">IFERROR(E40/E30,"")</f>
        <v>0.17612072178475652</v>
      </c>
      <c r="F45" s="112">
        <f t="shared" si="28"/>
        <v>0.2206652304946945</v>
      </c>
      <c r="G45" s="112">
        <f t="shared" si="28"/>
        <v>0.23130283557698966</v>
      </c>
      <c r="H45" s="112">
        <f t="shared" si="28"/>
        <v>0.28990692203889146</v>
      </c>
      <c r="I45" s="112">
        <f t="shared" si="28"/>
        <v>0.38045215989005565</v>
      </c>
      <c r="J45" s="94"/>
    </row>
    <row r="46" spans="1:14" s="97" customFormat="1" ht="12" customHeight="1">
      <c r="A46" s="137"/>
      <c r="B46" s="99"/>
      <c r="J46" s="94"/>
    </row>
    <row r="47" spans="1:14" s="97" customFormat="1" ht="12" customHeight="1">
      <c r="A47" s="138" t="s">
        <v>57</v>
      </c>
      <c r="J47" s="94"/>
    </row>
    <row r="48" spans="1:14" ht="12" customHeight="1">
      <c r="A48" s="138"/>
      <c r="B48" s="100"/>
      <c r="J48" s="94"/>
    </row>
    <row r="49" spans="1:10" ht="12" customHeight="1">
      <c r="A49" s="113" t="s">
        <v>25</v>
      </c>
      <c r="B49" s="100"/>
      <c r="J49" s="94"/>
    </row>
    <row r="50" spans="1:10" ht="12" customHeight="1">
      <c r="A50" s="113"/>
      <c r="B50" s="108" t="s">
        <v>26</v>
      </c>
      <c r="D50" s="109">
        <v>0</v>
      </c>
      <c r="E50" s="109">
        <v>81</v>
      </c>
      <c r="F50" s="109">
        <v>81</v>
      </c>
      <c r="G50" s="109">
        <v>81</v>
      </c>
      <c r="H50" s="109">
        <v>81</v>
      </c>
      <c r="I50" s="109">
        <v>81</v>
      </c>
      <c r="J50" s="94"/>
    </row>
    <row r="51" spans="1:10" ht="12" customHeight="1">
      <c r="A51" s="113"/>
      <c r="B51" s="108">
        <v>1</v>
      </c>
      <c r="D51" s="109">
        <v>0</v>
      </c>
      <c r="E51" s="109">
        <v>81</v>
      </c>
      <c r="F51" s="109">
        <v>81</v>
      </c>
      <c r="G51" s="109">
        <v>81</v>
      </c>
      <c r="H51" s="109">
        <v>81</v>
      </c>
      <c r="I51" s="109">
        <v>81</v>
      </c>
      <c r="J51" s="94"/>
    </row>
    <row r="52" spans="1:10" ht="12" customHeight="1">
      <c r="A52" s="113"/>
      <c r="B52" s="108">
        <v>2</v>
      </c>
      <c r="D52" s="109">
        <v>0</v>
      </c>
      <c r="E52" s="109">
        <v>0</v>
      </c>
      <c r="F52" s="109">
        <v>81</v>
      </c>
      <c r="G52" s="109">
        <v>81</v>
      </c>
      <c r="H52" s="109">
        <v>81</v>
      </c>
      <c r="I52" s="109">
        <v>81</v>
      </c>
      <c r="J52" s="94"/>
    </row>
    <row r="53" spans="1:10" ht="12" customHeight="1">
      <c r="A53" s="113"/>
      <c r="B53" s="108">
        <v>3</v>
      </c>
      <c r="D53" s="109">
        <v>0</v>
      </c>
      <c r="E53" s="109">
        <v>0</v>
      </c>
      <c r="F53" s="109">
        <v>0</v>
      </c>
      <c r="G53" s="109">
        <v>81</v>
      </c>
      <c r="H53" s="109">
        <v>81</v>
      </c>
      <c r="I53" s="109">
        <v>81</v>
      </c>
      <c r="J53" s="94"/>
    </row>
    <row r="54" spans="1:10" ht="12" hidden="1" customHeight="1">
      <c r="A54" s="113"/>
      <c r="B54" s="108">
        <v>4</v>
      </c>
      <c r="D54" s="109">
        <v>0</v>
      </c>
      <c r="E54" s="109">
        <v>0</v>
      </c>
      <c r="F54" s="109">
        <v>0</v>
      </c>
      <c r="G54" s="109">
        <v>0</v>
      </c>
      <c r="H54" s="109">
        <v>81</v>
      </c>
      <c r="I54" s="109">
        <v>81</v>
      </c>
      <c r="J54" s="94"/>
    </row>
    <row r="55" spans="1:10" ht="12" hidden="1" customHeight="1">
      <c r="A55" s="113"/>
      <c r="B55" s="108">
        <v>5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81</v>
      </c>
      <c r="J55" s="94"/>
    </row>
    <row r="56" spans="1:10" ht="12" hidden="1" customHeight="1">
      <c r="A56" s="113"/>
      <c r="B56" s="108">
        <v>6</v>
      </c>
      <c r="D56" s="109">
        <v>0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  <c r="J56" s="94"/>
    </row>
    <row r="57" spans="1:10" ht="12" hidden="1" customHeight="1">
      <c r="A57" s="113"/>
      <c r="B57" s="108">
        <v>7</v>
      </c>
      <c r="D57" s="109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  <c r="J57" s="94"/>
    </row>
    <row r="58" spans="1:10" ht="12" hidden="1" customHeight="1">
      <c r="A58" s="113"/>
      <c r="B58" s="108">
        <v>8</v>
      </c>
      <c r="D58" s="109">
        <v>0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  <c r="J58" s="94"/>
    </row>
    <row r="59" spans="1:10" ht="12" hidden="1" customHeight="1">
      <c r="A59" s="113"/>
      <c r="B59" s="108">
        <v>9</v>
      </c>
      <c r="D59" s="109">
        <v>0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  <c r="J59" s="94"/>
    </row>
    <row r="60" spans="1:10" ht="12" hidden="1" customHeight="1">
      <c r="A60" s="113"/>
      <c r="B60" s="108">
        <v>10</v>
      </c>
      <c r="D60" s="109">
        <v>0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  <c r="J60" s="94"/>
    </row>
    <row r="61" spans="1:10" ht="12" hidden="1" customHeight="1">
      <c r="A61" s="113"/>
      <c r="B61" s="108">
        <v>11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  <c r="J61" s="94"/>
    </row>
    <row r="62" spans="1:10" ht="12" hidden="1" customHeight="1">
      <c r="A62" s="113"/>
      <c r="B62" s="108">
        <v>12</v>
      </c>
      <c r="D62" s="109">
        <v>0</v>
      </c>
      <c r="E62" s="109">
        <v>0</v>
      </c>
      <c r="F62" s="109">
        <v>0</v>
      </c>
      <c r="G62" s="109">
        <v>0</v>
      </c>
      <c r="H62" s="109">
        <v>0</v>
      </c>
      <c r="I62" s="109">
        <v>0</v>
      </c>
      <c r="J62" s="94"/>
    </row>
    <row r="63" spans="1:10" s="87" customFormat="1" ht="12" hidden="1" customHeight="1">
      <c r="A63" s="113" t="s">
        <v>27</v>
      </c>
      <c r="J63" s="104"/>
    </row>
    <row r="64" spans="1:10" ht="12" hidden="1" customHeight="1">
      <c r="B64" s="84" t="s">
        <v>28</v>
      </c>
      <c r="D64" s="109">
        <f t="shared" ref="D64:I64" si="29">SUM(D50:D53)</f>
        <v>0</v>
      </c>
      <c r="E64" s="109">
        <f t="shared" si="29"/>
        <v>162</v>
      </c>
      <c r="F64" s="109">
        <f t="shared" si="29"/>
        <v>243</v>
      </c>
      <c r="G64" s="109">
        <f t="shared" si="29"/>
        <v>324</v>
      </c>
      <c r="H64" s="109">
        <f t="shared" si="29"/>
        <v>324</v>
      </c>
      <c r="I64" s="109">
        <f t="shared" si="29"/>
        <v>324</v>
      </c>
      <c r="J64" s="94"/>
    </row>
    <row r="65" spans="1:10" ht="12" hidden="1" customHeight="1">
      <c r="B65" s="84" t="s">
        <v>29</v>
      </c>
      <c r="D65" s="109">
        <f t="shared" ref="D65:I65" si="30">SUM(D54:D56)</f>
        <v>0</v>
      </c>
      <c r="E65" s="109">
        <f t="shared" si="30"/>
        <v>0</v>
      </c>
      <c r="F65" s="109">
        <f t="shared" si="30"/>
        <v>0</v>
      </c>
      <c r="G65" s="109">
        <f t="shared" si="30"/>
        <v>0</v>
      </c>
      <c r="H65" s="109">
        <f t="shared" si="30"/>
        <v>81</v>
      </c>
      <c r="I65" s="109">
        <f t="shared" si="30"/>
        <v>162</v>
      </c>
      <c r="J65" s="94"/>
    </row>
    <row r="66" spans="1:10" ht="12" hidden="1" customHeight="1">
      <c r="B66" s="84" t="s">
        <v>30</v>
      </c>
      <c r="D66" s="109">
        <f t="shared" ref="D66:I66" si="31">SUM(D57:D58)</f>
        <v>0</v>
      </c>
      <c r="E66" s="109">
        <f t="shared" si="31"/>
        <v>0</v>
      </c>
      <c r="F66" s="109">
        <f t="shared" si="31"/>
        <v>0</v>
      </c>
      <c r="G66" s="109">
        <f t="shared" si="31"/>
        <v>0</v>
      </c>
      <c r="H66" s="109">
        <f t="shared" si="31"/>
        <v>0</v>
      </c>
      <c r="I66" s="109">
        <f t="shared" si="31"/>
        <v>0</v>
      </c>
      <c r="J66" s="94"/>
    </row>
    <row r="67" spans="1:10" ht="12" hidden="1" customHeight="1">
      <c r="B67" s="84" t="s">
        <v>31</v>
      </c>
      <c r="D67" s="109">
        <f t="shared" ref="D67:I67" si="32">SUM(D59:D62)</f>
        <v>0</v>
      </c>
      <c r="E67" s="109">
        <f t="shared" si="32"/>
        <v>0</v>
      </c>
      <c r="F67" s="109">
        <f t="shared" si="32"/>
        <v>0</v>
      </c>
      <c r="G67" s="109">
        <f t="shared" si="32"/>
        <v>0</v>
      </c>
      <c r="H67" s="109">
        <f t="shared" si="32"/>
        <v>0</v>
      </c>
      <c r="I67" s="109">
        <f t="shared" si="32"/>
        <v>0</v>
      </c>
      <c r="J67" s="94"/>
    </row>
    <row r="68" spans="1:10" s="87" customFormat="1" ht="12" customHeight="1">
      <c r="A68" s="143" t="s">
        <v>147</v>
      </c>
      <c r="D68" s="110">
        <f t="shared" ref="D68:I68" si="33">SUM(D64:D67)</f>
        <v>0</v>
      </c>
      <c r="E68" s="110">
        <f t="shared" si="33"/>
        <v>162</v>
      </c>
      <c r="F68" s="110">
        <f t="shared" si="33"/>
        <v>243</v>
      </c>
      <c r="G68" s="110">
        <f t="shared" si="33"/>
        <v>324</v>
      </c>
      <c r="H68" s="110">
        <f t="shared" si="33"/>
        <v>405</v>
      </c>
      <c r="I68" s="110">
        <f t="shared" si="33"/>
        <v>486</v>
      </c>
      <c r="J68" s="104"/>
    </row>
    <row r="69" spans="1:10" s="97" customFormat="1" ht="12" hidden="1" customHeight="1" outlineLevel="1">
      <c r="A69" s="114"/>
      <c r="B69" s="84"/>
      <c r="J69" s="94"/>
    </row>
    <row r="70" spans="1:10" s="97" customFormat="1" ht="12" hidden="1" customHeight="1" outlineLevel="1">
      <c r="A70" s="113" t="s">
        <v>32</v>
      </c>
      <c r="B70" s="84"/>
      <c r="J70" s="94"/>
    </row>
    <row r="71" spans="1:10" s="97" customFormat="1" ht="12" hidden="1" customHeight="1" outlineLevel="1">
      <c r="A71" s="114"/>
      <c r="B71" s="144" t="s">
        <v>64</v>
      </c>
      <c r="D71" s="111">
        <v>0</v>
      </c>
      <c r="E71" s="111">
        <v>154</v>
      </c>
      <c r="F71" s="111">
        <v>231</v>
      </c>
      <c r="G71" s="111">
        <v>308</v>
      </c>
      <c r="H71" s="111">
        <v>385</v>
      </c>
      <c r="I71" s="111">
        <v>462</v>
      </c>
      <c r="J71" s="94"/>
    </row>
    <row r="72" spans="1:10" s="97" customFormat="1" ht="12" hidden="1" customHeight="1" outlineLevel="1">
      <c r="A72" s="114"/>
      <c r="B72" s="144" t="s">
        <v>65</v>
      </c>
      <c r="D72" s="111">
        <v>0</v>
      </c>
      <c r="E72" s="111">
        <v>32</v>
      </c>
      <c r="F72" s="111">
        <v>49</v>
      </c>
      <c r="G72" s="111">
        <v>65</v>
      </c>
      <c r="H72" s="111">
        <v>81</v>
      </c>
      <c r="I72" s="111">
        <v>97</v>
      </c>
      <c r="J72" s="94"/>
    </row>
    <row r="73" spans="1:10" s="97" customFormat="1" ht="12" hidden="1" customHeight="1" outlineLevel="1">
      <c r="A73" s="114"/>
      <c r="B73" s="144" t="s">
        <v>66</v>
      </c>
      <c r="D73" s="111">
        <v>0</v>
      </c>
      <c r="E73" s="111">
        <v>16</v>
      </c>
      <c r="F73" s="111">
        <v>24</v>
      </c>
      <c r="G73" s="111">
        <v>32</v>
      </c>
      <c r="H73" s="111">
        <v>41</v>
      </c>
      <c r="I73" s="111">
        <v>49</v>
      </c>
      <c r="J73" s="94"/>
    </row>
    <row r="74" spans="1:10" s="97" customFormat="1" ht="12" hidden="1" customHeight="1" outlineLevel="1">
      <c r="A74" s="114"/>
      <c r="B74" s="144" t="s">
        <v>67</v>
      </c>
      <c r="D74" s="111">
        <v>0</v>
      </c>
      <c r="E74" s="111">
        <v>162</v>
      </c>
      <c r="F74" s="111">
        <v>81</v>
      </c>
      <c r="G74" s="111">
        <v>81</v>
      </c>
      <c r="H74" s="111">
        <v>81</v>
      </c>
      <c r="I74" s="111">
        <v>81</v>
      </c>
      <c r="J74" s="94"/>
    </row>
    <row r="75" spans="1:10" s="97" customFormat="1" ht="12" hidden="1" customHeight="1" outlineLevel="1">
      <c r="A75" s="114"/>
      <c r="B75" s="84"/>
      <c r="D75" s="111"/>
      <c r="E75" s="111"/>
      <c r="F75" s="111"/>
      <c r="G75" s="111"/>
      <c r="H75" s="111"/>
      <c r="I75" s="111"/>
      <c r="J75" s="94"/>
    </row>
    <row r="76" spans="1:10" s="97" customFormat="1" ht="12" hidden="1" customHeight="1" outlineLevel="1">
      <c r="A76" s="113" t="s">
        <v>33</v>
      </c>
      <c r="B76" s="84"/>
      <c r="D76" s="111"/>
      <c r="E76" s="111"/>
      <c r="F76" s="111"/>
      <c r="G76" s="111"/>
      <c r="H76" s="111"/>
      <c r="I76" s="111"/>
      <c r="J76" s="94"/>
    </row>
    <row r="77" spans="1:10" s="97" customFormat="1" ht="12" hidden="1" customHeight="1" outlineLevel="1">
      <c r="A77" s="114"/>
      <c r="B77" s="84" t="s">
        <v>34</v>
      </c>
      <c r="D77" s="111">
        <v>2</v>
      </c>
      <c r="E77" s="111">
        <v>11</v>
      </c>
      <c r="F77" s="111">
        <v>16.9583333333333</v>
      </c>
      <c r="G77" s="111">
        <v>25</v>
      </c>
      <c r="H77" s="111">
        <v>32</v>
      </c>
      <c r="I77" s="111">
        <v>38</v>
      </c>
      <c r="J77" s="94"/>
    </row>
    <row r="78" spans="1:10" s="97" customFormat="1" ht="12" hidden="1" customHeight="1" outlineLevel="1">
      <c r="A78" s="114"/>
      <c r="B78" s="84" t="s">
        <v>35</v>
      </c>
      <c r="D78" s="111">
        <v>0</v>
      </c>
      <c r="E78" s="111">
        <v>8</v>
      </c>
      <c r="F78" s="111">
        <v>11</v>
      </c>
      <c r="G78" s="111">
        <v>17</v>
      </c>
      <c r="H78" s="111">
        <v>20</v>
      </c>
      <c r="I78" s="111">
        <v>25</v>
      </c>
      <c r="J78" s="94"/>
    </row>
    <row r="79" spans="1:10" s="97" customFormat="1" ht="12" hidden="1" customHeight="1" outlineLevel="1">
      <c r="A79" s="114"/>
      <c r="B79" s="84" t="s">
        <v>36</v>
      </c>
      <c r="D79" s="111">
        <v>0</v>
      </c>
      <c r="E79" s="111">
        <v>186</v>
      </c>
      <c r="F79" s="111">
        <v>186</v>
      </c>
      <c r="G79" s="111">
        <v>186</v>
      </c>
      <c r="H79" s="111">
        <v>186</v>
      </c>
      <c r="I79" s="111">
        <v>186</v>
      </c>
      <c r="J79" s="94"/>
    </row>
    <row r="80" spans="1:10" s="97" customFormat="1" ht="12" hidden="1" customHeight="1" outlineLevel="1">
      <c r="A80" s="114"/>
      <c r="B80" s="84" t="s">
        <v>62</v>
      </c>
      <c r="D80" s="112"/>
      <c r="E80" s="112">
        <v>0</v>
      </c>
      <c r="F80" s="112">
        <v>0</v>
      </c>
      <c r="G80" s="112">
        <v>0</v>
      </c>
      <c r="H80" s="112">
        <v>0</v>
      </c>
      <c r="I80" s="112">
        <v>0</v>
      </c>
      <c r="J80" s="94"/>
    </row>
    <row r="81" spans="1:10" s="97" customFormat="1" ht="12" customHeight="1" collapsed="1">
      <c r="A81" s="114"/>
      <c r="B81" s="84"/>
      <c r="D81" s="112"/>
      <c r="E81" s="112"/>
      <c r="F81" s="112"/>
      <c r="G81" s="112"/>
      <c r="H81" s="112"/>
      <c r="I81" s="112"/>
      <c r="J81" s="94"/>
    </row>
    <row r="82" spans="1:10" s="97" customFormat="1" ht="12" customHeight="1">
      <c r="A82" s="113" t="s">
        <v>37</v>
      </c>
      <c r="B82" s="114"/>
      <c r="C82" s="100"/>
      <c r="D82" s="100"/>
      <c r="E82" s="100"/>
      <c r="F82" s="100"/>
      <c r="G82" s="100"/>
      <c r="H82" s="100"/>
      <c r="I82" s="100"/>
      <c r="J82" s="94"/>
    </row>
    <row r="83" spans="1:10" s="97" customFormat="1" ht="12" customHeight="1">
      <c r="A83" s="103"/>
      <c r="B83" s="98"/>
      <c r="C83" s="116"/>
      <c r="D83" s="116"/>
      <c r="E83" s="116"/>
      <c r="F83" s="116"/>
      <c r="G83" s="116"/>
      <c r="H83" s="116"/>
      <c r="I83" s="116"/>
      <c r="J83" s="94"/>
    </row>
    <row r="84" spans="1:10" s="97" customFormat="1" ht="12" customHeight="1">
      <c r="A84" s="134" t="s">
        <v>130</v>
      </c>
      <c r="C84" s="116"/>
      <c r="D84" s="116"/>
      <c r="E84" s="116"/>
      <c r="F84" s="116"/>
      <c r="G84" s="116"/>
      <c r="H84" s="116"/>
      <c r="I84" s="116"/>
      <c r="J84" s="94"/>
    </row>
    <row r="85" spans="1:10" s="97" customFormat="1" ht="12" hidden="1" customHeight="1">
      <c r="A85" s="144" t="s">
        <v>24</v>
      </c>
      <c r="B85" s="115"/>
      <c r="C85" s="116"/>
      <c r="D85" s="116"/>
      <c r="E85" s="116"/>
      <c r="F85" s="116"/>
      <c r="G85" s="116"/>
      <c r="H85" s="116"/>
      <c r="I85" s="116"/>
      <c r="J85" s="94"/>
    </row>
    <row r="86" spans="1:10" s="97" customFormat="1" ht="12" hidden="1" customHeight="1">
      <c r="A86" s="415">
        <v>1000</v>
      </c>
      <c r="B86" s="115" t="s">
        <v>130</v>
      </c>
      <c r="C86" s="116"/>
      <c r="D86" s="116">
        <v>0</v>
      </c>
      <c r="E86" s="116">
        <v>0</v>
      </c>
      <c r="F86" s="116">
        <v>0</v>
      </c>
      <c r="G86" s="116">
        <v>0</v>
      </c>
      <c r="H86" s="116">
        <v>0</v>
      </c>
      <c r="I86" s="116">
        <v>0</v>
      </c>
      <c r="J86" s="94"/>
    </row>
    <row r="87" spans="1:10" s="97" customFormat="1" ht="12" hidden="1" customHeight="1">
      <c r="A87" s="415">
        <v>1400</v>
      </c>
      <c r="B87" s="115" t="s">
        <v>157</v>
      </c>
      <c r="C87" s="116"/>
      <c r="D87" s="116">
        <v>0</v>
      </c>
      <c r="E87" s="116">
        <v>0</v>
      </c>
      <c r="F87" s="116">
        <v>0</v>
      </c>
      <c r="G87" s="116">
        <v>0</v>
      </c>
      <c r="H87" s="116">
        <v>0</v>
      </c>
      <c r="I87" s="116">
        <v>0</v>
      </c>
      <c r="J87" s="94"/>
    </row>
    <row r="88" spans="1:10" s="97" customFormat="1" ht="12" hidden="1" customHeight="1">
      <c r="A88" s="415">
        <v>1500</v>
      </c>
      <c r="B88" s="115" t="s">
        <v>158</v>
      </c>
      <c r="C88" s="116"/>
      <c r="D88" s="116">
        <v>0</v>
      </c>
      <c r="E88" s="116">
        <v>0</v>
      </c>
      <c r="F88" s="116">
        <v>0</v>
      </c>
      <c r="G88" s="116">
        <v>0</v>
      </c>
      <c r="H88" s="116">
        <v>0</v>
      </c>
      <c r="I88" s="116">
        <v>0</v>
      </c>
      <c r="J88" s="94"/>
    </row>
    <row r="89" spans="1:10" s="97" customFormat="1" ht="12" hidden="1" customHeight="1">
      <c r="A89" s="415">
        <v>1600</v>
      </c>
      <c r="B89" s="115" t="s">
        <v>159</v>
      </c>
      <c r="C89" s="116"/>
      <c r="D89" s="116">
        <v>0</v>
      </c>
      <c r="E89" s="116">
        <v>0</v>
      </c>
      <c r="F89" s="116">
        <v>0</v>
      </c>
      <c r="G89" s="116">
        <v>0</v>
      </c>
      <c r="H89" s="116">
        <v>0</v>
      </c>
      <c r="I89" s="116">
        <v>0</v>
      </c>
      <c r="J89" s="94"/>
    </row>
    <row r="90" spans="1:10" s="97" customFormat="1" ht="12" customHeight="1">
      <c r="A90" s="415">
        <v>1900</v>
      </c>
      <c r="B90" s="115" t="s">
        <v>160</v>
      </c>
      <c r="C90" s="116">
        <v>0</v>
      </c>
      <c r="D90" s="116">
        <v>1000</v>
      </c>
      <c r="E90" s="116">
        <v>1000</v>
      </c>
      <c r="F90" s="116">
        <v>1000</v>
      </c>
      <c r="G90" s="116">
        <v>1000</v>
      </c>
      <c r="H90" s="116">
        <v>1000</v>
      </c>
      <c r="I90" s="116">
        <v>1000</v>
      </c>
      <c r="J90" s="94"/>
    </row>
    <row r="91" spans="1:10" s="97" customFormat="1" ht="12" hidden="1" customHeight="1">
      <c r="A91" s="415">
        <v>1910</v>
      </c>
      <c r="B91" s="115" t="s">
        <v>161</v>
      </c>
      <c r="C91" s="116"/>
      <c r="D91" s="116">
        <v>0</v>
      </c>
      <c r="E91" s="116">
        <v>0</v>
      </c>
      <c r="F91" s="116">
        <v>0</v>
      </c>
      <c r="G91" s="116">
        <v>0</v>
      </c>
      <c r="H91" s="116">
        <v>0</v>
      </c>
      <c r="I91" s="116">
        <v>0</v>
      </c>
      <c r="J91" s="94"/>
    </row>
    <row r="92" spans="1:10" s="97" customFormat="1" ht="12" hidden="1" customHeight="1">
      <c r="A92" s="415">
        <v>1920</v>
      </c>
      <c r="B92" s="115" t="s">
        <v>162</v>
      </c>
      <c r="C92" s="116"/>
      <c r="D92" s="116">
        <v>0</v>
      </c>
      <c r="E92" s="116">
        <v>0</v>
      </c>
      <c r="F92" s="116">
        <v>0</v>
      </c>
      <c r="G92" s="116">
        <v>0</v>
      </c>
      <c r="H92" s="116">
        <v>0</v>
      </c>
      <c r="I92" s="116">
        <v>0</v>
      </c>
      <c r="J92" s="94"/>
    </row>
    <row r="93" spans="1:10" s="97" customFormat="1" ht="12" hidden="1" customHeight="1">
      <c r="A93" s="415">
        <v>1930</v>
      </c>
      <c r="B93" s="115" t="s">
        <v>163</v>
      </c>
      <c r="C93" s="116"/>
      <c r="D93" s="116">
        <v>0</v>
      </c>
      <c r="E93" s="116">
        <v>0</v>
      </c>
      <c r="F93" s="116">
        <v>0</v>
      </c>
      <c r="G93" s="116">
        <v>0</v>
      </c>
      <c r="H93" s="116">
        <v>0</v>
      </c>
      <c r="I93" s="116">
        <v>0</v>
      </c>
      <c r="J93" s="94"/>
    </row>
    <row r="94" spans="1:10" s="97" customFormat="1" ht="12" hidden="1" customHeight="1">
      <c r="A94" s="415">
        <v>1980</v>
      </c>
      <c r="B94" s="115" t="s">
        <v>164</v>
      </c>
      <c r="C94" s="116"/>
      <c r="D94" s="116">
        <v>0</v>
      </c>
      <c r="E94" s="116">
        <v>0</v>
      </c>
      <c r="F94" s="116">
        <v>0</v>
      </c>
      <c r="G94" s="116">
        <v>0</v>
      </c>
      <c r="H94" s="116">
        <v>0</v>
      </c>
      <c r="I94" s="116">
        <v>0</v>
      </c>
      <c r="J94" s="94"/>
    </row>
    <row r="95" spans="1:10" s="97" customFormat="1" ht="12" hidden="1" customHeight="1">
      <c r="A95" s="415">
        <v>1990</v>
      </c>
      <c r="B95" s="115" t="s">
        <v>165</v>
      </c>
      <c r="C95" s="116">
        <v>0</v>
      </c>
      <c r="D95" s="116">
        <v>0</v>
      </c>
      <c r="E95" s="116">
        <v>0</v>
      </c>
      <c r="F95" s="116">
        <v>0</v>
      </c>
      <c r="G95" s="116">
        <v>0</v>
      </c>
      <c r="H95" s="116">
        <v>0</v>
      </c>
      <c r="I95" s="116">
        <v>0</v>
      </c>
      <c r="J95" s="94"/>
    </row>
    <row r="96" spans="1:10" s="97" customFormat="1" ht="12" hidden="1" customHeight="1">
      <c r="A96" s="415">
        <v>1991</v>
      </c>
      <c r="B96" s="115" t="s">
        <v>166</v>
      </c>
      <c r="C96" s="116"/>
      <c r="D96" s="116">
        <v>0</v>
      </c>
      <c r="E96" s="116">
        <v>0</v>
      </c>
      <c r="F96" s="116">
        <v>0</v>
      </c>
      <c r="G96" s="116">
        <v>0</v>
      </c>
      <c r="H96" s="116">
        <v>0</v>
      </c>
      <c r="I96" s="116">
        <v>0</v>
      </c>
      <c r="J96" s="94"/>
    </row>
    <row r="97" spans="1:10" s="97" customFormat="1" ht="12" hidden="1" customHeight="1">
      <c r="A97" s="144"/>
      <c r="B97" s="115"/>
      <c r="C97" s="116"/>
      <c r="D97" s="116"/>
      <c r="E97" s="116"/>
      <c r="F97" s="116"/>
      <c r="G97" s="116"/>
      <c r="H97" s="116"/>
      <c r="I97" s="116"/>
      <c r="J97" s="94"/>
    </row>
    <row r="98" spans="1:10" s="97" customFormat="1" ht="12" customHeight="1">
      <c r="A98" s="135"/>
      <c r="B98" s="134" t="s">
        <v>464</v>
      </c>
      <c r="C98" s="117">
        <f t="shared" ref="C98:I98" si="34">SUM(C85:C97)</f>
        <v>0</v>
      </c>
      <c r="D98" s="117">
        <f t="shared" si="34"/>
        <v>1000</v>
      </c>
      <c r="E98" s="117">
        <f t="shared" si="34"/>
        <v>1000</v>
      </c>
      <c r="F98" s="117">
        <f t="shared" si="34"/>
        <v>1000</v>
      </c>
      <c r="G98" s="117">
        <f t="shared" si="34"/>
        <v>1000</v>
      </c>
      <c r="H98" s="117">
        <f t="shared" si="34"/>
        <v>1000</v>
      </c>
      <c r="I98" s="117">
        <f t="shared" si="34"/>
        <v>1000</v>
      </c>
      <c r="J98" s="94"/>
    </row>
    <row r="99" spans="1:10" s="97" customFormat="1" ht="12" customHeight="1">
      <c r="A99" s="135"/>
      <c r="B99" s="134"/>
      <c r="C99" s="119"/>
      <c r="D99" s="119"/>
      <c r="E99" s="119"/>
      <c r="F99" s="119"/>
      <c r="G99" s="119"/>
      <c r="H99" s="119"/>
      <c r="I99" s="119"/>
      <c r="J99" s="94"/>
    </row>
    <row r="100" spans="1:10" s="97" customFormat="1" ht="12" hidden="1" customHeight="1">
      <c r="A100" s="134" t="s">
        <v>133</v>
      </c>
      <c r="C100" s="116"/>
      <c r="D100" s="116"/>
      <c r="E100" s="116"/>
      <c r="F100" s="116"/>
      <c r="G100" s="116"/>
      <c r="H100" s="116"/>
      <c r="I100" s="116"/>
      <c r="J100" s="94"/>
    </row>
    <row r="101" spans="1:10" s="97" customFormat="1" ht="12" hidden="1" customHeight="1">
      <c r="A101" s="144" t="s">
        <v>24</v>
      </c>
      <c r="B101" s="115"/>
      <c r="C101" s="116"/>
      <c r="D101" s="116"/>
      <c r="E101" s="116"/>
      <c r="F101" s="116"/>
      <c r="G101" s="116"/>
      <c r="H101" s="116"/>
      <c r="I101" s="116"/>
      <c r="J101" s="94"/>
    </row>
    <row r="102" spans="1:10" s="97" customFormat="1" ht="12" hidden="1" customHeight="1">
      <c r="A102" s="415">
        <v>2000</v>
      </c>
      <c r="B102" s="115" t="s">
        <v>133</v>
      </c>
      <c r="C102" s="116"/>
      <c r="D102" s="116">
        <v>0</v>
      </c>
      <c r="E102" s="116">
        <v>0</v>
      </c>
      <c r="F102" s="116">
        <v>0</v>
      </c>
      <c r="G102" s="116">
        <v>0</v>
      </c>
      <c r="H102" s="116">
        <v>0</v>
      </c>
      <c r="I102" s="116">
        <v>0</v>
      </c>
      <c r="J102" s="94"/>
    </row>
    <row r="103" spans="1:10" s="97" customFormat="1" ht="12" hidden="1" customHeight="1">
      <c r="A103" s="415">
        <v>2100</v>
      </c>
      <c r="B103" s="115" t="s">
        <v>167</v>
      </c>
      <c r="C103" s="116"/>
      <c r="D103" s="116">
        <v>0</v>
      </c>
      <c r="E103" s="116">
        <v>0</v>
      </c>
      <c r="F103" s="116">
        <v>0</v>
      </c>
      <c r="G103" s="116">
        <v>0</v>
      </c>
      <c r="H103" s="116">
        <v>0</v>
      </c>
      <c r="I103" s="116">
        <v>0</v>
      </c>
      <c r="J103" s="94"/>
    </row>
    <row r="104" spans="1:10" s="97" customFormat="1" ht="12" hidden="1" customHeight="1">
      <c r="A104" s="415">
        <v>2200</v>
      </c>
      <c r="B104" s="115" t="s">
        <v>168</v>
      </c>
      <c r="C104" s="116"/>
      <c r="D104" s="116">
        <v>0</v>
      </c>
      <c r="E104" s="116">
        <v>0</v>
      </c>
      <c r="F104" s="116">
        <v>0</v>
      </c>
      <c r="G104" s="116">
        <v>0</v>
      </c>
      <c r="H104" s="116">
        <v>0</v>
      </c>
      <c r="I104" s="116">
        <v>0</v>
      </c>
      <c r="J104" s="94"/>
    </row>
    <row r="105" spans="1:10" s="97" customFormat="1" ht="12" hidden="1" customHeight="1">
      <c r="A105" s="415">
        <v>2800</v>
      </c>
      <c r="B105" s="115" t="s">
        <v>169</v>
      </c>
      <c r="C105" s="116"/>
      <c r="D105" s="116">
        <v>0</v>
      </c>
      <c r="E105" s="116">
        <v>0</v>
      </c>
      <c r="F105" s="116">
        <v>0</v>
      </c>
      <c r="G105" s="116">
        <v>0</v>
      </c>
      <c r="H105" s="116">
        <v>0</v>
      </c>
      <c r="I105" s="116">
        <v>0</v>
      </c>
      <c r="J105" s="94"/>
    </row>
    <row r="106" spans="1:10" s="97" customFormat="1" ht="12" hidden="1" customHeight="1">
      <c r="A106" s="144"/>
      <c r="B106" s="115"/>
      <c r="C106" s="116"/>
      <c r="D106" s="116"/>
      <c r="E106" s="116"/>
      <c r="F106" s="116"/>
      <c r="G106" s="116"/>
      <c r="H106" s="116"/>
      <c r="I106" s="116"/>
      <c r="J106" s="94"/>
    </row>
    <row r="107" spans="1:10" s="97" customFormat="1" ht="12" hidden="1" customHeight="1">
      <c r="A107" s="135"/>
      <c r="B107" s="134" t="s">
        <v>465</v>
      </c>
      <c r="C107" s="117">
        <f t="shared" ref="C107:I107" si="35">SUM(C101:C106)</f>
        <v>0</v>
      </c>
      <c r="D107" s="117">
        <f t="shared" si="35"/>
        <v>0</v>
      </c>
      <c r="E107" s="117">
        <f t="shared" si="35"/>
        <v>0</v>
      </c>
      <c r="F107" s="117">
        <f t="shared" si="35"/>
        <v>0</v>
      </c>
      <c r="G107" s="117">
        <f t="shared" si="35"/>
        <v>0</v>
      </c>
      <c r="H107" s="117">
        <f t="shared" si="35"/>
        <v>0</v>
      </c>
      <c r="I107" s="117">
        <f t="shared" si="35"/>
        <v>0</v>
      </c>
      <c r="J107" s="94"/>
    </row>
    <row r="108" spans="1:10" s="97" customFormat="1" ht="12" hidden="1" customHeight="1">
      <c r="A108" s="103"/>
      <c r="B108" s="118"/>
      <c r="C108" s="116"/>
      <c r="D108" s="116"/>
      <c r="E108" s="116"/>
      <c r="F108" s="116"/>
      <c r="G108" s="116"/>
      <c r="H108" s="116"/>
      <c r="I108" s="116"/>
      <c r="J108" s="94"/>
    </row>
    <row r="109" spans="1:10" s="97" customFormat="1" ht="12" customHeight="1">
      <c r="A109" s="134" t="s">
        <v>134</v>
      </c>
      <c r="C109" s="116"/>
      <c r="D109" s="116"/>
      <c r="E109" s="116"/>
      <c r="F109" s="116"/>
      <c r="G109" s="116"/>
      <c r="H109" s="116"/>
      <c r="I109" s="116"/>
      <c r="J109" s="94"/>
    </row>
    <row r="110" spans="1:10" s="97" customFormat="1" ht="12" hidden="1" customHeight="1">
      <c r="A110" s="144" t="s">
        <v>24</v>
      </c>
      <c r="B110" s="115"/>
      <c r="C110" s="116"/>
      <c r="D110" s="116"/>
      <c r="E110" s="116"/>
      <c r="F110" s="116"/>
      <c r="G110" s="116"/>
      <c r="H110" s="116"/>
      <c r="I110" s="116"/>
      <c r="J110" s="94"/>
    </row>
    <row r="111" spans="1:10" s="97" customFormat="1" ht="12" hidden="1" customHeight="1">
      <c r="A111" s="415">
        <v>3000</v>
      </c>
      <c r="B111" s="115" t="s">
        <v>134</v>
      </c>
      <c r="C111" s="116"/>
      <c r="D111" s="116">
        <v>0</v>
      </c>
      <c r="E111" s="116">
        <v>0</v>
      </c>
      <c r="F111" s="116">
        <v>0</v>
      </c>
      <c r="G111" s="116">
        <v>0</v>
      </c>
      <c r="H111" s="116">
        <v>0</v>
      </c>
      <c r="I111" s="116">
        <v>0</v>
      </c>
      <c r="J111" s="94"/>
    </row>
    <row r="112" spans="1:10" s="97" customFormat="1" ht="12" hidden="1" customHeight="1">
      <c r="A112" s="415">
        <v>3100</v>
      </c>
      <c r="B112" s="115" t="s">
        <v>170</v>
      </c>
      <c r="C112" s="116"/>
      <c r="D112" s="116">
        <v>0</v>
      </c>
      <c r="E112" s="116">
        <v>0</v>
      </c>
      <c r="F112" s="116">
        <v>0</v>
      </c>
      <c r="G112" s="116">
        <v>0</v>
      </c>
      <c r="H112" s="116">
        <v>0</v>
      </c>
      <c r="I112" s="116">
        <v>0</v>
      </c>
      <c r="J112" s="94"/>
    </row>
    <row r="113" spans="1:13" s="97" customFormat="1" ht="12" customHeight="1">
      <c r="A113" s="415">
        <v>3110</v>
      </c>
      <c r="B113" s="115" t="s">
        <v>171</v>
      </c>
      <c r="C113" s="116"/>
      <c r="D113" s="116">
        <v>0</v>
      </c>
      <c r="E113" s="116">
        <v>1185030</v>
      </c>
      <c r="F113" s="116">
        <v>1813095.9</v>
      </c>
      <c r="G113" s="116">
        <v>2465810.4240000001</v>
      </c>
      <c r="H113" s="116">
        <v>3143908.2905999999</v>
      </c>
      <c r="I113" s="116">
        <v>3848143.7476944001</v>
      </c>
      <c r="J113" s="496" t="s">
        <v>536</v>
      </c>
      <c r="L113" s="495"/>
      <c r="M113" s="495"/>
    </row>
    <row r="114" spans="1:13" s="97" customFormat="1" ht="12" customHeight="1">
      <c r="A114" s="415">
        <v>3115</v>
      </c>
      <c r="B114" s="115" t="s">
        <v>172</v>
      </c>
      <c r="C114" s="116"/>
      <c r="D114" s="116">
        <v>0</v>
      </c>
      <c r="E114" s="116">
        <v>0</v>
      </c>
      <c r="F114" s="116">
        <v>51600</v>
      </c>
      <c r="G114" s="116">
        <v>77400</v>
      </c>
      <c r="H114" s="116">
        <v>103200</v>
      </c>
      <c r="I114" s="116">
        <v>132225</v>
      </c>
      <c r="J114" s="94" t="s">
        <v>366</v>
      </c>
      <c r="L114" s="495"/>
    </row>
    <row r="115" spans="1:13" s="97" customFormat="1" ht="12" hidden="1" customHeight="1">
      <c r="A115" s="415">
        <v>3200</v>
      </c>
      <c r="B115" s="115" t="s">
        <v>173</v>
      </c>
      <c r="C115" s="116"/>
      <c r="D115" s="116">
        <v>0</v>
      </c>
      <c r="E115" s="116">
        <v>0</v>
      </c>
      <c r="F115" s="116">
        <v>0</v>
      </c>
      <c r="G115" s="116">
        <v>0</v>
      </c>
      <c r="H115" s="116">
        <v>0</v>
      </c>
      <c r="I115" s="116">
        <v>0</v>
      </c>
      <c r="J115" s="94"/>
    </row>
    <row r="116" spans="1:13" s="97" customFormat="1" ht="12" hidden="1" customHeight="1">
      <c r="A116" s="415">
        <v>3230</v>
      </c>
      <c r="B116" s="115" t="s">
        <v>174</v>
      </c>
      <c r="C116" s="116"/>
      <c r="D116" s="116">
        <v>0</v>
      </c>
      <c r="E116" s="116">
        <v>0</v>
      </c>
      <c r="F116" s="116">
        <v>0</v>
      </c>
      <c r="G116" s="116">
        <v>0</v>
      </c>
      <c r="H116" s="116">
        <v>0</v>
      </c>
      <c r="I116" s="116">
        <v>0</v>
      </c>
      <c r="J116" s="94"/>
    </row>
    <row r="117" spans="1:13" s="97" customFormat="1" ht="12" hidden="1" customHeight="1">
      <c r="A117" s="415">
        <v>3800</v>
      </c>
      <c r="B117" s="115" t="s">
        <v>175</v>
      </c>
      <c r="C117" s="116"/>
      <c r="D117" s="116">
        <v>0</v>
      </c>
      <c r="E117" s="116">
        <v>0</v>
      </c>
      <c r="F117" s="116">
        <v>0</v>
      </c>
      <c r="G117" s="116">
        <v>0</v>
      </c>
      <c r="H117" s="116">
        <v>0</v>
      </c>
      <c r="I117" s="116">
        <v>0</v>
      </c>
      <c r="J117" s="94"/>
    </row>
    <row r="118" spans="1:13" s="97" customFormat="1" ht="12" hidden="1" customHeight="1">
      <c r="A118" s="144"/>
      <c r="B118" s="115"/>
      <c r="C118" s="116"/>
      <c r="D118" s="116"/>
      <c r="E118" s="116"/>
      <c r="F118" s="116"/>
      <c r="G118" s="116"/>
      <c r="H118" s="116"/>
      <c r="I118" s="116"/>
      <c r="J118" s="94"/>
    </row>
    <row r="119" spans="1:13" s="97" customFormat="1" ht="12" customHeight="1">
      <c r="A119" s="103"/>
      <c r="B119" s="134" t="s">
        <v>466</v>
      </c>
      <c r="C119" s="117">
        <f t="shared" ref="C119:I119" si="36">SUM(C110:C118)</f>
        <v>0</v>
      </c>
      <c r="D119" s="117">
        <f t="shared" si="36"/>
        <v>0</v>
      </c>
      <c r="E119" s="117">
        <f t="shared" si="36"/>
        <v>1185030</v>
      </c>
      <c r="F119" s="117">
        <f t="shared" si="36"/>
        <v>1864695.9</v>
      </c>
      <c r="G119" s="117">
        <f t="shared" si="36"/>
        <v>2543210.4240000001</v>
      </c>
      <c r="H119" s="117">
        <f t="shared" si="36"/>
        <v>3247108.2905999999</v>
      </c>
      <c r="I119" s="117">
        <f t="shared" si="36"/>
        <v>3980368.7476944001</v>
      </c>
      <c r="J119" s="94"/>
    </row>
    <row r="120" spans="1:13" s="97" customFormat="1" ht="12" customHeight="1">
      <c r="A120" s="103"/>
      <c r="B120" s="118"/>
      <c r="C120" s="116"/>
      <c r="D120" s="116"/>
      <c r="E120" s="116"/>
      <c r="F120" s="116"/>
      <c r="G120" s="116"/>
      <c r="H120" s="116"/>
      <c r="I120" s="116"/>
      <c r="J120" s="94"/>
    </row>
    <row r="121" spans="1:13" s="97" customFormat="1" ht="12" customHeight="1">
      <c r="A121" s="134" t="s">
        <v>135</v>
      </c>
      <c r="C121" s="116"/>
      <c r="D121" s="116"/>
      <c r="E121" s="116"/>
      <c r="F121" s="116"/>
      <c r="G121" s="116"/>
      <c r="H121" s="116"/>
      <c r="I121" s="116"/>
      <c r="J121" s="94"/>
    </row>
    <row r="122" spans="1:13" s="97" customFormat="1" ht="12" hidden="1" customHeight="1">
      <c r="A122" s="144" t="s">
        <v>24</v>
      </c>
      <c r="B122" s="115"/>
      <c r="C122" s="116"/>
      <c r="D122" s="116"/>
      <c r="E122" s="116"/>
      <c r="F122" s="116"/>
      <c r="G122" s="116"/>
      <c r="H122" s="116"/>
      <c r="I122" s="116"/>
      <c r="J122" s="94"/>
    </row>
    <row r="123" spans="1:13" s="97" customFormat="1" ht="12" hidden="1" customHeight="1">
      <c r="A123" s="415">
        <v>4000</v>
      </c>
      <c r="B123" s="115" t="s">
        <v>135</v>
      </c>
      <c r="C123" s="116"/>
      <c r="D123" s="116">
        <v>0</v>
      </c>
      <c r="E123" s="116">
        <v>0</v>
      </c>
      <c r="F123" s="116">
        <v>0</v>
      </c>
      <c r="G123" s="116">
        <v>0</v>
      </c>
      <c r="H123" s="116">
        <v>0</v>
      </c>
      <c r="I123" s="116">
        <v>0</v>
      </c>
      <c r="J123" s="94"/>
    </row>
    <row r="124" spans="1:13" s="97" customFormat="1" ht="12" hidden="1" customHeight="1">
      <c r="A124" s="415">
        <v>4100</v>
      </c>
      <c r="B124" s="115" t="s">
        <v>176</v>
      </c>
      <c r="C124" s="116"/>
      <c r="D124" s="116">
        <v>0</v>
      </c>
      <c r="E124" s="116">
        <v>0</v>
      </c>
      <c r="F124" s="116">
        <v>0</v>
      </c>
      <c r="G124" s="116">
        <v>0</v>
      </c>
      <c r="H124" s="116">
        <v>0</v>
      </c>
      <c r="I124" s="116">
        <v>0</v>
      </c>
      <c r="J124" s="94"/>
    </row>
    <row r="125" spans="1:13" s="97" customFormat="1" ht="12" hidden="1" customHeight="1">
      <c r="A125" s="415">
        <v>4200</v>
      </c>
      <c r="B125" s="115" t="s">
        <v>177</v>
      </c>
      <c r="C125" s="116"/>
      <c r="D125" s="116">
        <v>0</v>
      </c>
      <c r="E125" s="116">
        <v>0</v>
      </c>
      <c r="F125" s="116">
        <v>0</v>
      </c>
      <c r="G125" s="116">
        <v>0</v>
      </c>
      <c r="H125" s="116">
        <v>0</v>
      </c>
      <c r="I125" s="116">
        <v>0</v>
      </c>
      <c r="J125" s="94"/>
    </row>
    <row r="126" spans="1:13" s="97" customFormat="1" ht="12" hidden="1" customHeight="1">
      <c r="A126" s="415">
        <v>4300</v>
      </c>
      <c r="B126" s="115" t="s">
        <v>178</v>
      </c>
      <c r="C126" s="116"/>
      <c r="D126" s="116">
        <v>0</v>
      </c>
      <c r="E126" s="116">
        <v>0</v>
      </c>
      <c r="F126" s="116">
        <v>0</v>
      </c>
      <c r="G126" s="116">
        <v>0</v>
      </c>
      <c r="H126" s="116">
        <v>0</v>
      </c>
      <c r="I126" s="116">
        <v>0</v>
      </c>
      <c r="J126" s="94"/>
    </row>
    <row r="127" spans="1:13" s="97" customFormat="1" ht="12" hidden="1" customHeight="1">
      <c r="A127" s="415">
        <v>4500</v>
      </c>
      <c r="B127" s="115" t="s">
        <v>179</v>
      </c>
      <c r="C127" s="116"/>
      <c r="D127" s="116">
        <v>0</v>
      </c>
      <c r="E127" s="116">
        <v>0</v>
      </c>
      <c r="F127" s="116">
        <v>0</v>
      </c>
      <c r="G127" s="116">
        <v>0</v>
      </c>
      <c r="H127" s="116">
        <v>0</v>
      </c>
      <c r="I127" s="116">
        <v>0</v>
      </c>
      <c r="J127" s="94"/>
    </row>
    <row r="128" spans="1:13" s="97" customFormat="1" ht="12" hidden="1" customHeight="1">
      <c r="A128" s="415">
        <v>4500.34</v>
      </c>
      <c r="B128" s="115" t="s">
        <v>180</v>
      </c>
      <c r="C128" s="116"/>
      <c r="D128" s="116">
        <v>0</v>
      </c>
      <c r="E128" s="116">
        <v>0</v>
      </c>
      <c r="F128" s="116">
        <v>0</v>
      </c>
      <c r="G128" s="116">
        <v>0</v>
      </c>
      <c r="H128" s="116">
        <v>0</v>
      </c>
      <c r="I128" s="116">
        <v>0</v>
      </c>
      <c r="J128" s="94"/>
    </row>
    <row r="129" spans="1:10" s="97" customFormat="1" ht="12" customHeight="1">
      <c r="A129" s="415">
        <v>4500.6329999999998</v>
      </c>
      <c r="B129" s="115" t="s">
        <v>181</v>
      </c>
      <c r="C129" s="116"/>
      <c r="D129" s="116">
        <v>0</v>
      </c>
      <c r="E129" s="116">
        <v>48600</v>
      </c>
      <c r="F129" s="116">
        <v>72900</v>
      </c>
      <c r="G129" s="116">
        <v>97200</v>
      </c>
      <c r="H129" s="116">
        <v>121500</v>
      </c>
      <c r="I129" s="116">
        <v>145800</v>
      </c>
      <c r="J129" s="94" t="s">
        <v>367</v>
      </c>
    </row>
    <row r="130" spans="1:10" s="97" customFormat="1" ht="12" customHeight="1">
      <c r="A130" s="415">
        <v>4500.6390000000001</v>
      </c>
      <c r="B130" s="115" t="s">
        <v>182</v>
      </c>
      <c r="C130" s="116"/>
      <c r="D130" s="116">
        <v>0</v>
      </c>
      <c r="E130" s="116">
        <v>22680</v>
      </c>
      <c r="F130" s="116">
        <v>34020</v>
      </c>
      <c r="G130" s="116">
        <v>45360</v>
      </c>
      <c r="H130" s="116">
        <v>56700</v>
      </c>
      <c r="I130" s="116">
        <v>68040</v>
      </c>
      <c r="J130" s="94" t="s">
        <v>368</v>
      </c>
    </row>
    <row r="131" spans="1:10" s="97" customFormat="1" ht="12" customHeight="1">
      <c r="A131" s="415">
        <v>4500.6580000000004</v>
      </c>
      <c r="B131" s="115" t="s">
        <v>183</v>
      </c>
      <c r="C131" s="116"/>
      <c r="D131" s="116">
        <v>0</v>
      </c>
      <c r="E131" s="116">
        <v>1620</v>
      </c>
      <c r="F131" s="116">
        <v>2430</v>
      </c>
      <c r="G131" s="116">
        <v>3240</v>
      </c>
      <c r="H131" s="116">
        <v>4050</v>
      </c>
      <c r="I131" s="116">
        <v>4860</v>
      </c>
      <c r="J131" s="94" t="s">
        <v>369</v>
      </c>
    </row>
    <row r="132" spans="1:10" s="97" customFormat="1" ht="12" hidden="1" customHeight="1">
      <c r="A132" s="415">
        <v>4500.6589999999997</v>
      </c>
      <c r="B132" s="115" t="s">
        <v>184</v>
      </c>
      <c r="C132" s="116"/>
      <c r="D132" s="116">
        <v>0</v>
      </c>
      <c r="E132" s="116">
        <v>0</v>
      </c>
      <c r="F132" s="116">
        <v>0</v>
      </c>
      <c r="G132" s="116">
        <v>0</v>
      </c>
      <c r="H132" s="116">
        <v>0</v>
      </c>
      <c r="I132" s="116">
        <v>0</v>
      </c>
      <c r="J132" s="94"/>
    </row>
    <row r="133" spans="1:10" s="97" customFormat="1" ht="12" customHeight="1">
      <c r="A133" s="415">
        <v>4500.6610000000001</v>
      </c>
      <c r="B133" s="115" t="s">
        <v>185</v>
      </c>
      <c r="C133" s="116">
        <v>0</v>
      </c>
      <c r="D133" s="116">
        <v>491891.96</v>
      </c>
      <c r="E133" s="116">
        <v>197617.53</v>
      </c>
      <c r="F133" s="116">
        <v>0</v>
      </c>
      <c r="G133" s="116">
        <v>0</v>
      </c>
      <c r="H133" s="116">
        <v>0</v>
      </c>
      <c r="I133" s="116">
        <v>0</v>
      </c>
      <c r="J133" s="94" t="s">
        <v>370</v>
      </c>
    </row>
    <row r="134" spans="1:10" s="97" customFormat="1" ht="12" customHeight="1">
      <c r="A134" s="415">
        <v>4500.7089999999998</v>
      </c>
      <c r="B134" s="115" t="s">
        <v>186</v>
      </c>
      <c r="C134" s="116"/>
      <c r="D134" s="116">
        <v>0</v>
      </c>
      <c r="E134" s="116">
        <v>7290</v>
      </c>
      <c r="F134" s="116">
        <v>10935</v>
      </c>
      <c r="G134" s="116">
        <v>14580</v>
      </c>
      <c r="H134" s="116">
        <v>18225</v>
      </c>
      <c r="I134" s="116">
        <v>21870</v>
      </c>
      <c r="J134" s="94" t="s">
        <v>371</v>
      </c>
    </row>
    <row r="135" spans="1:10" s="97" customFormat="1" ht="12" customHeight="1">
      <c r="A135" s="415">
        <v>4500.7150000000001</v>
      </c>
      <c r="B135" s="115" t="s">
        <v>187</v>
      </c>
      <c r="C135" s="116"/>
      <c r="D135" s="116">
        <v>0</v>
      </c>
      <c r="E135" s="116">
        <v>4050</v>
      </c>
      <c r="F135" s="116">
        <v>6075</v>
      </c>
      <c r="G135" s="116">
        <v>8100</v>
      </c>
      <c r="H135" s="116">
        <v>10125</v>
      </c>
      <c r="I135" s="116">
        <v>12150</v>
      </c>
      <c r="J135" s="94" t="s">
        <v>372</v>
      </c>
    </row>
    <row r="136" spans="1:10" s="97" customFormat="1" ht="12" hidden="1" customHeight="1">
      <c r="A136" s="415">
        <v>4500.7160000000003</v>
      </c>
      <c r="B136" s="115" t="s">
        <v>188</v>
      </c>
      <c r="C136" s="116"/>
      <c r="D136" s="116">
        <v>0</v>
      </c>
      <c r="E136" s="116">
        <v>0</v>
      </c>
      <c r="F136" s="116">
        <v>0</v>
      </c>
      <c r="G136" s="116">
        <v>0</v>
      </c>
      <c r="H136" s="116">
        <v>0</v>
      </c>
      <c r="I136" s="116">
        <v>0</v>
      </c>
      <c r="J136" s="94"/>
    </row>
    <row r="137" spans="1:10" s="97" customFormat="1" ht="12" hidden="1" customHeight="1">
      <c r="A137" s="415">
        <v>4500.7169999999996</v>
      </c>
      <c r="B137" s="115" t="s">
        <v>189</v>
      </c>
      <c r="C137" s="116"/>
      <c r="D137" s="116">
        <v>0</v>
      </c>
      <c r="E137" s="116">
        <v>0</v>
      </c>
      <c r="F137" s="116">
        <v>0</v>
      </c>
      <c r="G137" s="116">
        <v>0</v>
      </c>
      <c r="H137" s="116">
        <v>0</v>
      </c>
      <c r="I137" s="116">
        <v>0</v>
      </c>
      <c r="J137" s="94"/>
    </row>
    <row r="138" spans="1:10" s="97" customFormat="1" ht="12" hidden="1" customHeight="1">
      <c r="A138" s="415">
        <v>4500.74</v>
      </c>
      <c r="B138" s="115" t="s">
        <v>190</v>
      </c>
      <c r="C138" s="116"/>
      <c r="D138" s="116">
        <v>0</v>
      </c>
      <c r="E138" s="116">
        <v>0</v>
      </c>
      <c r="F138" s="116">
        <v>0</v>
      </c>
      <c r="G138" s="116">
        <v>0</v>
      </c>
      <c r="H138" s="116">
        <v>0</v>
      </c>
      <c r="I138" s="116">
        <v>0</v>
      </c>
      <c r="J138" s="94"/>
    </row>
    <row r="139" spans="1:10" s="97" customFormat="1" ht="12" hidden="1" customHeight="1">
      <c r="A139" s="415">
        <v>4500.7439999999997</v>
      </c>
      <c r="B139" s="115" t="s">
        <v>191</v>
      </c>
      <c r="C139" s="116"/>
      <c r="D139" s="116">
        <v>0</v>
      </c>
      <c r="E139" s="116">
        <v>0</v>
      </c>
      <c r="F139" s="116">
        <v>0</v>
      </c>
      <c r="G139" s="116">
        <v>0</v>
      </c>
      <c r="H139" s="116">
        <v>0</v>
      </c>
      <c r="I139" s="116">
        <v>0</v>
      </c>
      <c r="J139" s="94"/>
    </row>
    <row r="140" spans="1:10" s="97" customFormat="1" ht="12" hidden="1" customHeight="1">
      <c r="A140" s="415">
        <v>4500.7449999999999</v>
      </c>
      <c r="B140" s="115" t="s">
        <v>192</v>
      </c>
      <c r="C140" s="116"/>
      <c r="D140" s="116">
        <v>0</v>
      </c>
      <c r="E140" s="116">
        <v>0</v>
      </c>
      <c r="F140" s="116">
        <v>0</v>
      </c>
      <c r="G140" s="116">
        <v>0</v>
      </c>
      <c r="H140" s="116">
        <v>0</v>
      </c>
      <c r="I140" s="116">
        <v>0</v>
      </c>
      <c r="J140" s="94"/>
    </row>
    <row r="141" spans="1:10" s="97" customFormat="1" ht="12" hidden="1" customHeight="1">
      <c r="A141" s="415">
        <v>4500.7460000000001</v>
      </c>
      <c r="B141" s="115" t="s">
        <v>193</v>
      </c>
      <c r="C141" s="116"/>
      <c r="D141" s="116">
        <v>0</v>
      </c>
      <c r="E141" s="116">
        <v>0</v>
      </c>
      <c r="F141" s="116">
        <v>0</v>
      </c>
      <c r="G141" s="116">
        <v>0</v>
      </c>
      <c r="H141" s="116">
        <v>0</v>
      </c>
      <c r="I141" s="116">
        <v>0</v>
      </c>
      <c r="J141" s="94"/>
    </row>
    <row r="142" spans="1:10" s="97" customFormat="1" ht="12" customHeight="1">
      <c r="A142" s="415">
        <v>4500.8019999999997</v>
      </c>
      <c r="B142" s="115" t="s">
        <v>194</v>
      </c>
      <c r="C142" s="116"/>
      <c r="D142" s="116">
        <v>0</v>
      </c>
      <c r="E142" s="116">
        <v>85932</v>
      </c>
      <c r="F142" s="116">
        <v>128898</v>
      </c>
      <c r="G142" s="116">
        <v>171864</v>
      </c>
      <c r="H142" s="116">
        <v>214830</v>
      </c>
      <c r="I142" s="116">
        <v>257796</v>
      </c>
      <c r="J142" s="94" t="s">
        <v>373</v>
      </c>
    </row>
    <row r="143" spans="1:10" s="97" customFormat="1" ht="12" hidden="1" customHeight="1">
      <c r="A143" s="415">
        <v>4500.808</v>
      </c>
      <c r="B143" s="115" t="s">
        <v>195</v>
      </c>
      <c r="C143" s="116"/>
      <c r="D143" s="116">
        <v>0</v>
      </c>
      <c r="E143" s="116">
        <v>0</v>
      </c>
      <c r="F143" s="116">
        <v>0</v>
      </c>
      <c r="G143" s="116">
        <v>0</v>
      </c>
      <c r="H143" s="116">
        <v>0</v>
      </c>
      <c r="I143" s="116">
        <v>0</v>
      </c>
      <c r="J143" s="94"/>
    </row>
    <row r="144" spans="1:10" s="97" customFormat="1" ht="12" hidden="1" customHeight="1">
      <c r="A144" s="415">
        <v>4500.8109999999997</v>
      </c>
      <c r="B144" s="115" t="s">
        <v>196</v>
      </c>
      <c r="C144" s="116"/>
      <c r="D144" s="116">
        <v>0</v>
      </c>
      <c r="E144" s="116">
        <v>0</v>
      </c>
      <c r="F144" s="116">
        <v>0</v>
      </c>
      <c r="G144" s="116">
        <v>0</v>
      </c>
      <c r="H144" s="116">
        <v>0</v>
      </c>
      <c r="I144" s="116">
        <v>0</v>
      </c>
      <c r="J144" s="94"/>
    </row>
    <row r="145" spans="1:10" s="97" customFormat="1" ht="12" hidden="1" customHeight="1">
      <c r="A145" s="415">
        <v>4700</v>
      </c>
      <c r="B145" s="115" t="s">
        <v>197</v>
      </c>
      <c r="C145" s="116"/>
      <c r="D145" s="116">
        <v>0</v>
      </c>
      <c r="E145" s="116">
        <v>0</v>
      </c>
      <c r="F145" s="116">
        <v>0</v>
      </c>
      <c r="G145" s="116">
        <v>0</v>
      </c>
      <c r="H145" s="116">
        <v>0</v>
      </c>
      <c r="I145" s="116">
        <v>0</v>
      </c>
      <c r="J145" s="94"/>
    </row>
    <row r="146" spans="1:10" s="97" customFormat="1" ht="12" hidden="1" customHeight="1">
      <c r="A146" s="415">
        <v>4703</v>
      </c>
      <c r="B146" s="115" t="s">
        <v>198</v>
      </c>
      <c r="C146" s="116"/>
      <c r="D146" s="116">
        <v>0</v>
      </c>
      <c r="E146" s="116">
        <v>0</v>
      </c>
      <c r="F146" s="116">
        <v>0</v>
      </c>
      <c r="G146" s="116">
        <v>0</v>
      </c>
      <c r="H146" s="116">
        <v>0</v>
      </c>
      <c r="I146" s="116">
        <v>0</v>
      </c>
      <c r="J146" s="94"/>
    </row>
    <row r="147" spans="1:10" s="97" customFormat="1" ht="12" hidden="1" customHeight="1">
      <c r="A147" s="415">
        <v>4800</v>
      </c>
      <c r="B147" s="115" t="s">
        <v>199</v>
      </c>
      <c r="C147" s="116"/>
      <c r="D147" s="116">
        <v>0</v>
      </c>
      <c r="E147" s="116">
        <v>0</v>
      </c>
      <c r="F147" s="116">
        <v>0</v>
      </c>
      <c r="G147" s="116">
        <v>0</v>
      </c>
      <c r="H147" s="116">
        <v>0</v>
      </c>
      <c r="I147" s="116">
        <v>0</v>
      </c>
      <c r="J147" s="94"/>
    </row>
    <row r="148" spans="1:10" s="97" customFormat="1" ht="12" hidden="1" customHeight="1">
      <c r="A148" s="415">
        <v>4900</v>
      </c>
      <c r="B148" s="115" t="s">
        <v>200</v>
      </c>
      <c r="C148" s="116"/>
      <c r="D148" s="116">
        <v>0</v>
      </c>
      <c r="E148" s="116">
        <v>0</v>
      </c>
      <c r="F148" s="116">
        <v>0</v>
      </c>
      <c r="G148" s="116">
        <v>0</v>
      </c>
      <c r="H148" s="116">
        <v>0</v>
      </c>
      <c r="I148" s="116">
        <v>0</v>
      </c>
      <c r="J148" s="94"/>
    </row>
    <row r="149" spans="1:10" s="97" customFormat="1" ht="12" hidden="1" customHeight="1">
      <c r="A149" s="144"/>
      <c r="B149" s="115"/>
      <c r="C149" s="116"/>
      <c r="D149" s="116"/>
      <c r="E149" s="116"/>
      <c r="F149" s="116"/>
      <c r="G149" s="116"/>
      <c r="H149" s="116"/>
      <c r="I149" s="116"/>
      <c r="J149" s="94"/>
    </row>
    <row r="150" spans="1:10" s="97" customFormat="1" ht="12" customHeight="1">
      <c r="A150" s="135"/>
      <c r="B150" s="134" t="s">
        <v>467</v>
      </c>
      <c r="C150" s="117">
        <f t="shared" ref="C150:I150" si="37">SUM(C122:C149)</f>
        <v>0</v>
      </c>
      <c r="D150" s="117">
        <f t="shared" si="37"/>
        <v>491891.96</v>
      </c>
      <c r="E150" s="117">
        <f t="shared" si="37"/>
        <v>367789.53</v>
      </c>
      <c r="F150" s="117">
        <f t="shared" si="37"/>
        <v>255258</v>
      </c>
      <c r="G150" s="117">
        <f t="shared" si="37"/>
        <v>340344</v>
      </c>
      <c r="H150" s="117">
        <f t="shared" si="37"/>
        <v>425430</v>
      </c>
      <c r="I150" s="117">
        <f t="shared" si="37"/>
        <v>510516</v>
      </c>
      <c r="J150" s="94"/>
    </row>
    <row r="151" spans="1:10" s="97" customFormat="1" ht="12" customHeight="1">
      <c r="A151" s="135"/>
      <c r="B151" s="118"/>
      <c r="C151" s="116"/>
      <c r="D151" s="116"/>
      <c r="E151" s="116"/>
      <c r="F151" s="116"/>
      <c r="G151" s="116"/>
      <c r="H151" s="116"/>
      <c r="I151" s="116"/>
      <c r="J151" s="94"/>
    </row>
    <row r="152" spans="1:10" s="97" customFormat="1" ht="12" customHeight="1">
      <c r="A152" s="142" t="s">
        <v>126</v>
      </c>
      <c r="B152" s="98"/>
      <c r="C152" s="116"/>
      <c r="D152" s="116"/>
      <c r="E152" s="116"/>
      <c r="F152" s="116"/>
      <c r="G152" s="116"/>
      <c r="H152" s="116"/>
      <c r="I152" s="116"/>
      <c r="J152" s="94"/>
    </row>
    <row r="153" spans="1:10" s="97" customFormat="1" hidden="1">
      <c r="A153" s="144" t="s">
        <v>24</v>
      </c>
      <c r="C153" s="116"/>
      <c r="D153" s="116"/>
      <c r="E153" s="116"/>
      <c r="F153" s="116"/>
      <c r="G153" s="116"/>
      <c r="H153" s="116"/>
      <c r="I153" s="116"/>
      <c r="J153" s="94"/>
    </row>
    <row r="154" spans="1:10" s="97" customFormat="1" hidden="1">
      <c r="A154" s="415">
        <v>5000</v>
      </c>
      <c r="B154" s="97" t="s">
        <v>126</v>
      </c>
      <c r="C154" s="116"/>
      <c r="D154" s="116">
        <v>0</v>
      </c>
      <c r="E154" s="116">
        <v>0</v>
      </c>
      <c r="F154" s="116">
        <v>0</v>
      </c>
      <c r="G154" s="116">
        <v>0</v>
      </c>
      <c r="H154" s="116">
        <v>0</v>
      </c>
      <c r="I154" s="116">
        <v>0</v>
      </c>
      <c r="J154" s="94"/>
    </row>
    <row r="155" spans="1:10" s="97" customFormat="1" hidden="1">
      <c r="A155" s="415">
        <v>5200</v>
      </c>
      <c r="B155" s="97" t="s">
        <v>201</v>
      </c>
      <c r="C155" s="116"/>
      <c r="D155" s="116">
        <v>0</v>
      </c>
      <c r="E155" s="116">
        <v>0</v>
      </c>
      <c r="F155" s="116">
        <v>0</v>
      </c>
      <c r="G155" s="116">
        <v>0</v>
      </c>
      <c r="H155" s="116">
        <v>0</v>
      </c>
      <c r="I155" s="116">
        <v>0</v>
      </c>
      <c r="J155" s="94"/>
    </row>
    <row r="156" spans="1:10" s="97" customFormat="1">
      <c r="A156" s="460">
        <v>5400</v>
      </c>
      <c r="B156" s="461" t="s">
        <v>202</v>
      </c>
      <c r="C156" s="463"/>
      <c r="D156" s="463">
        <v>0</v>
      </c>
      <c r="E156" s="463">
        <v>81000</v>
      </c>
      <c r="F156" s="116">
        <v>0</v>
      </c>
      <c r="G156" s="116">
        <v>0</v>
      </c>
      <c r="H156" s="116">
        <v>0</v>
      </c>
      <c r="I156" s="116">
        <v>0</v>
      </c>
      <c r="J156" s="94" t="s">
        <v>374</v>
      </c>
    </row>
    <row r="157" spans="1:10" s="97" customFormat="1" ht="12" hidden="1" customHeight="1">
      <c r="A157" s="144"/>
      <c r="B157" s="115"/>
      <c r="C157" s="116"/>
      <c r="D157" s="116"/>
      <c r="E157" s="116"/>
      <c r="F157" s="116"/>
      <c r="G157" s="116"/>
      <c r="H157" s="116"/>
      <c r="I157" s="116"/>
      <c r="J157" s="94"/>
    </row>
    <row r="158" spans="1:10" s="97" customFormat="1" ht="12" customHeight="1">
      <c r="A158" s="103"/>
      <c r="B158" s="134" t="s">
        <v>468</v>
      </c>
      <c r="C158" s="117">
        <f t="shared" ref="C158:I158" si="38">SUM(C153:C157)</f>
        <v>0</v>
      </c>
      <c r="D158" s="117">
        <f t="shared" si="38"/>
        <v>0</v>
      </c>
      <c r="E158" s="117">
        <f t="shared" si="38"/>
        <v>81000</v>
      </c>
      <c r="F158" s="117">
        <f t="shared" si="38"/>
        <v>0</v>
      </c>
      <c r="G158" s="117">
        <f t="shared" si="38"/>
        <v>0</v>
      </c>
      <c r="H158" s="117">
        <f t="shared" si="38"/>
        <v>0</v>
      </c>
      <c r="I158" s="117">
        <f t="shared" si="38"/>
        <v>0</v>
      </c>
      <c r="J158" s="94"/>
    </row>
    <row r="159" spans="1:10" s="97" customFormat="1" ht="12" customHeight="1">
      <c r="A159" s="103"/>
      <c r="B159" s="134"/>
      <c r="C159" s="402"/>
      <c r="D159" s="402"/>
      <c r="E159" s="402"/>
      <c r="F159" s="402"/>
      <c r="G159" s="402"/>
      <c r="H159" s="402"/>
      <c r="I159" s="402"/>
      <c r="J159" s="94"/>
    </row>
    <row r="160" spans="1:10" s="97" customFormat="1" ht="12" customHeight="1">
      <c r="A160" s="142" t="s">
        <v>127</v>
      </c>
      <c r="B160" s="98"/>
      <c r="C160" s="116"/>
      <c r="D160" s="116"/>
      <c r="E160" s="116"/>
      <c r="F160" s="116"/>
      <c r="G160" s="116"/>
      <c r="H160" s="116"/>
      <c r="I160" s="116"/>
      <c r="J160" s="94"/>
    </row>
    <row r="161" spans="1:10" s="97" customFormat="1" hidden="1">
      <c r="A161" s="144" t="s">
        <v>24</v>
      </c>
      <c r="C161" s="116"/>
      <c r="D161" s="116"/>
      <c r="E161" s="116"/>
      <c r="F161" s="116"/>
      <c r="G161" s="116"/>
      <c r="H161" s="116"/>
      <c r="I161" s="116"/>
      <c r="J161" s="94"/>
    </row>
    <row r="162" spans="1:10" s="97" customFormat="1" hidden="1">
      <c r="A162" s="415">
        <v>6000</v>
      </c>
      <c r="B162" s="97" t="s">
        <v>127</v>
      </c>
      <c r="C162" s="116"/>
      <c r="D162" s="116">
        <v>0</v>
      </c>
      <c r="E162" s="116">
        <v>0</v>
      </c>
      <c r="F162" s="116">
        <v>0</v>
      </c>
      <c r="G162" s="116">
        <v>0</v>
      </c>
      <c r="H162" s="116">
        <v>0</v>
      </c>
      <c r="I162" s="116">
        <v>0</v>
      </c>
      <c r="J162" s="94"/>
    </row>
    <row r="163" spans="1:10" s="97" customFormat="1" ht="12" hidden="1" customHeight="1">
      <c r="A163" s="144"/>
      <c r="B163" s="115"/>
      <c r="C163" s="116"/>
      <c r="D163" s="116"/>
      <c r="E163" s="116"/>
      <c r="F163" s="116"/>
      <c r="G163" s="116"/>
      <c r="H163" s="116"/>
      <c r="I163" s="116"/>
      <c r="J163" s="94"/>
    </row>
    <row r="164" spans="1:10" s="97" customFormat="1" ht="12" customHeight="1">
      <c r="A164" s="103"/>
      <c r="B164" s="134" t="s">
        <v>469</v>
      </c>
      <c r="C164" s="117">
        <f t="shared" ref="C164:I164" si="39">SUM(C161:C163)</f>
        <v>0</v>
      </c>
      <c r="D164" s="117">
        <f t="shared" si="39"/>
        <v>0</v>
      </c>
      <c r="E164" s="117">
        <f t="shared" si="39"/>
        <v>0</v>
      </c>
      <c r="F164" s="117">
        <f t="shared" si="39"/>
        <v>0</v>
      </c>
      <c r="G164" s="117">
        <f t="shared" si="39"/>
        <v>0</v>
      </c>
      <c r="H164" s="117">
        <f t="shared" si="39"/>
        <v>0</v>
      </c>
      <c r="I164" s="117">
        <f t="shared" si="39"/>
        <v>0</v>
      </c>
      <c r="J164" s="94"/>
    </row>
    <row r="165" spans="1:10" s="97" customFormat="1" ht="12" customHeight="1">
      <c r="A165" s="103"/>
      <c r="B165" s="100"/>
      <c r="C165" s="116"/>
      <c r="D165" s="116"/>
      <c r="E165" s="116"/>
      <c r="F165" s="116"/>
      <c r="G165" s="116"/>
      <c r="H165" s="116"/>
      <c r="I165" s="116"/>
      <c r="J165" s="94"/>
    </row>
    <row r="166" spans="1:10" s="98" customFormat="1" ht="12" customHeight="1">
      <c r="A166" s="135" t="s">
        <v>38</v>
      </c>
      <c r="B166" s="118"/>
      <c r="C166" s="117">
        <f t="shared" ref="C166:I166" si="40">+C119+C98+C107+C150+C158+C164</f>
        <v>0</v>
      </c>
      <c r="D166" s="117">
        <f t="shared" si="40"/>
        <v>492891.96</v>
      </c>
      <c r="E166" s="117">
        <f t="shared" si="40"/>
        <v>1634819.53</v>
      </c>
      <c r="F166" s="117">
        <f t="shared" si="40"/>
        <v>2120953.9</v>
      </c>
      <c r="G166" s="117">
        <f t="shared" si="40"/>
        <v>2884554.4240000001</v>
      </c>
      <c r="H166" s="117">
        <f t="shared" si="40"/>
        <v>3673538.2905999999</v>
      </c>
      <c r="I166" s="117">
        <f t="shared" si="40"/>
        <v>4491884.7476944001</v>
      </c>
      <c r="J166" s="104"/>
    </row>
    <row r="167" spans="1:10" s="98" customFormat="1" ht="12" customHeight="1">
      <c r="A167" s="135"/>
      <c r="B167" s="118"/>
      <c r="C167" s="119"/>
      <c r="D167" s="120"/>
      <c r="E167" s="120"/>
      <c r="F167" s="120"/>
      <c r="G167" s="120"/>
      <c r="H167" s="120"/>
      <c r="I167" s="120"/>
      <c r="J167" s="104"/>
    </row>
    <row r="168" spans="1:10" s="98" customFormat="1" ht="12" customHeight="1">
      <c r="A168" s="135" t="s">
        <v>39</v>
      </c>
      <c r="B168" s="118"/>
      <c r="C168" s="119"/>
      <c r="D168" s="120"/>
      <c r="E168" s="120"/>
      <c r="F168" s="120"/>
      <c r="G168" s="120"/>
      <c r="H168" s="120"/>
      <c r="I168" s="120"/>
      <c r="J168" s="104"/>
    </row>
    <row r="169" spans="1:10" s="98" customFormat="1" ht="12" customHeight="1">
      <c r="A169" s="135"/>
      <c r="B169" s="118"/>
      <c r="C169" s="119"/>
      <c r="D169" s="119"/>
      <c r="E169" s="119"/>
      <c r="F169" s="119"/>
      <c r="G169" s="119"/>
      <c r="H169" s="119"/>
      <c r="I169" s="119"/>
      <c r="J169" s="104"/>
    </row>
    <row r="170" spans="1:10" s="97" customFormat="1" ht="12" customHeight="1">
      <c r="A170" s="134" t="s">
        <v>136</v>
      </c>
      <c r="C170" s="116"/>
      <c r="D170" s="116"/>
      <c r="E170" s="116"/>
      <c r="F170" s="116"/>
      <c r="G170" s="116"/>
      <c r="H170" s="116"/>
      <c r="I170" s="116"/>
      <c r="J170" s="94"/>
    </row>
    <row r="171" spans="1:10" s="97" customFormat="1" ht="12" hidden="1" customHeight="1">
      <c r="A171" s="144" t="s">
        <v>24</v>
      </c>
      <c r="B171" s="115"/>
      <c r="C171" s="116"/>
      <c r="D171" s="116"/>
      <c r="E171" s="116"/>
      <c r="F171" s="116"/>
      <c r="G171" s="116"/>
      <c r="H171" s="116"/>
      <c r="I171" s="116"/>
      <c r="J171" s="94"/>
    </row>
    <row r="172" spans="1:10" s="97" customFormat="1" ht="12" hidden="1" customHeight="1">
      <c r="A172" s="415">
        <v>100</v>
      </c>
      <c r="B172" s="115" t="s">
        <v>136</v>
      </c>
      <c r="C172" s="116"/>
      <c r="D172" s="116">
        <v>0</v>
      </c>
      <c r="E172" s="116">
        <v>0</v>
      </c>
      <c r="F172" s="116">
        <v>0</v>
      </c>
      <c r="G172" s="116">
        <v>0</v>
      </c>
      <c r="H172" s="116">
        <v>0</v>
      </c>
      <c r="I172" s="116">
        <v>0</v>
      </c>
      <c r="J172" s="94"/>
    </row>
    <row r="173" spans="1:10" s="97" customFormat="1" ht="12" customHeight="1">
      <c r="A173" s="415">
        <v>101</v>
      </c>
      <c r="B173" s="115" t="s">
        <v>203</v>
      </c>
      <c r="C173" s="116"/>
      <c r="D173" s="116">
        <v>0</v>
      </c>
      <c r="E173" s="116">
        <v>384000</v>
      </c>
      <c r="F173" s="116">
        <v>538680</v>
      </c>
      <c r="G173" s="116">
        <v>855453.6</v>
      </c>
      <c r="H173" s="116">
        <v>1027062.672</v>
      </c>
      <c r="I173" s="116">
        <v>1307603.9254399999</v>
      </c>
      <c r="J173" s="94" t="s">
        <v>375</v>
      </c>
    </row>
    <row r="174" spans="1:10" s="97" customFormat="1" ht="12" customHeight="1">
      <c r="A174" s="415">
        <v>102</v>
      </c>
      <c r="B174" s="115" t="s">
        <v>204</v>
      </c>
      <c r="C174" s="116"/>
      <c r="D174" s="116">
        <v>0</v>
      </c>
      <c r="E174" s="116">
        <v>13500</v>
      </c>
      <c r="F174" s="116">
        <v>64520</v>
      </c>
      <c r="G174" s="116">
        <v>119410.4</v>
      </c>
      <c r="H174" s="116">
        <v>175148.60800000001</v>
      </c>
      <c r="I174" s="116">
        <v>220251.58016000001</v>
      </c>
      <c r="J174" s="94" t="s">
        <v>376</v>
      </c>
    </row>
    <row r="175" spans="1:10" s="97" customFormat="1" ht="12" hidden="1" customHeight="1">
      <c r="A175" s="415">
        <v>103</v>
      </c>
      <c r="B175" s="115" t="s">
        <v>205</v>
      </c>
      <c r="C175" s="116"/>
      <c r="D175" s="116">
        <v>0</v>
      </c>
      <c r="E175" s="116">
        <v>0</v>
      </c>
      <c r="F175" s="116">
        <v>0</v>
      </c>
      <c r="G175" s="116">
        <v>0</v>
      </c>
      <c r="H175" s="116">
        <v>0</v>
      </c>
      <c r="I175" s="116">
        <v>0</v>
      </c>
      <c r="J175" s="94"/>
    </row>
    <row r="176" spans="1:10" s="97" customFormat="1" ht="12" customHeight="1">
      <c r="A176" s="415">
        <v>104</v>
      </c>
      <c r="B176" s="115" t="s">
        <v>206</v>
      </c>
      <c r="C176" s="116"/>
      <c r="D176" s="116">
        <v>103000</v>
      </c>
      <c r="E176" s="116">
        <v>103000</v>
      </c>
      <c r="F176" s="116">
        <v>105060</v>
      </c>
      <c r="G176" s="116">
        <v>172161.2</v>
      </c>
      <c r="H176" s="116">
        <v>307604.424</v>
      </c>
      <c r="I176" s="116">
        <v>313756.51247999998</v>
      </c>
      <c r="J176" s="94" t="s">
        <v>377</v>
      </c>
    </row>
    <row r="177" spans="1:10" s="97" customFormat="1" ht="12" hidden="1" customHeight="1">
      <c r="A177" s="415">
        <v>105</v>
      </c>
      <c r="B177" s="115" t="s">
        <v>207</v>
      </c>
      <c r="C177" s="116"/>
      <c r="D177" s="116">
        <v>0</v>
      </c>
      <c r="E177" s="116">
        <v>0</v>
      </c>
      <c r="F177" s="116">
        <v>0</v>
      </c>
      <c r="G177" s="116">
        <v>0</v>
      </c>
      <c r="H177" s="116">
        <v>0</v>
      </c>
      <c r="I177" s="116">
        <v>0</v>
      </c>
      <c r="J177" s="94"/>
    </row>
    <row r="178" spans="1:10" s="97" customFormat="1" ht="12" hidden="1" customHeight="1">
      <c r="A178" s="415">
        <v>106</v>
      </c>
      <c r="B178" s="115" t="s">
        <v>208</v>
      </c>
      <c r="C178" s="116"/>
      <c r="D178" s="116">
        <v>0</v>
      </c>
      <c r="E178" s="116">
        <v>0</v>
      </c>
      <c r="F178" s="116">
        <v>0</v>
      </c>
      <c r="G178" s="116">
        <v>0</v>
      </c>
      <c r="H178" s="116">
        <v>0</v>
      </c>
      <c r="I178" s="116">
        <v>0</v>
      </c>
      <c r="J178" s="94"/>
    </row>
    <row r="179" spans="1:10" s="97" customFormat="1" ht="12" customHeight="1">
      <c r="A179" s="415">
        <v>107</v>
      </c>
      <c r="B179" s="115" t="s">
        <v>209</v>
      </c>
      <c r="C179" s="116"/>
      <c r="D179" s="116">
        <v>65000</v>
      </c>
      <c r="E179" s="116">
        <v>101000</v>
      </c>
      <c r="F179" s="116">
        <v>173900</v>
      </c>
      <c r="G179" s="116">
        <v>178969.2</v>
      </c>
      <c r="H179" s="116">
        <v>207628.584</v>
      </c>
      <c r="I179" s="116">
        <v>211781.15568</v>
      </c>
      <c r="J179" s="94" t="s">
        <v>378</v>
      </c>
    </row>
    <row r="180" spans="1:10" s="97" customFormat="1" ht="12" hidden="1" customHeight="1">
      <c r="A180" s="415">
        <v>108</v>
      </c>
      <c r="B180" s="115" t="s">
        <v>210</v>
      </c>
      <c r="C180" s="116"/>
      <c r="D180" s="116">
        <v>0</v>
      </c>
      <c r="E180" s="116">
        <v>0</v>
      </c>
      <c r="F180" s="116">
        <v>0</v>
      </c>
      <c r="G180" s="116">
        <v>0</v>
      </c>
      <c r="H180" s="116">
        <v>0</v>
      </c>
      <c r="I180" s="116">
        <v>0</v>
      </c>
      <c r="J180" s="94"/>
    </row>
    <row r="181" spans="1:10" s="97" customFormat="1" ht="12" hidden="1" customHeight="1">
      <c r="A181" s="415">
        <v>110</v>
      </c>
      <c r="B181" s="115" t="s">
        <v>211</v>
      </c>
      <c r="C181" s="116"/>
      <c r="D181" s="116">
        <v>0</v>
      </c>
      <c r="E181" s="116">
        <v>0</v>
      </c>
      <c r="F181" s="116">
        <v>0</v>
      </c>
      <c r="G181" s="116">
        <v>0</v>
      </c>
      <c r="H181" s="116">
        <v>0</v>
      </c>
      <c r="I181" s="116">
        <v>0</v>
      </c>
      <c r="J181" s="94"/>
    </row>
    <row r="182" spans="1:10" s="97" customFormat="1" ht="12" hidden="1" customHeight="1">
      <c r="A182" s="415">
        <v>112</v>
      </c>
      <c r="B182" s="115" t="s">
        <v>212</v>
      </c>
      <c r="C182" s="116"/>
      <c r="D182" s="116">
        <v>0</v>
      </c>
      <c r="E182" s="116">
        <v>0</v>
      </c>
      <c r="F182" s="116">
        <v>0</v>
      </c>
      <c r="G182" s="116">
        <v>0</v>
      </c>
      <c r="H182" s="116">
        <v>0</v>
      </c>
      <c r="I182" s="116">
        <v>0</v>
      </c>
      <c r="J182" s="94"/>
    </row>
    <row r="183" spans="1:10" s="97" customFormat="1" ht="12" hidden="1" customHeight="1">
      <c r="A183" s="415">
        <v>113</v>
      </c>
      <c r="B183" s="115" t="s">
        <v>213</v>
      </c>
      <c r="C183" s="116"/>
      <c r="D183" s="116">
        <v>0</v>
      </c>
      <c r="E183" s="116">
        <v>0</v>
      </c>
      <c r="F183" s="116">
        <v>0</v>
      </c>
      <c r="G183" s="116">
        <v>0</v>
      </c>
      <c r="H183" s="116">
        <v>0</v>
      </c>
      <c r="I183" s="116">
        <v>0</v>
      </c>
      <c r="J183" s="94"/>
    </row>
    <row r="184" spans="1:10" s="97" customFormat="1" ht="12" hidden="1" customHeight="1">
      <c r="A184" s="415">
        <v>114</v>
      </c>
      <c r="B184" s="115" t="s">
        <v>214</v>
      </c>
      <c r="C184" s="116"/>
      <c r="D184" s="116">
        <v>0</v>
      </c>
      <c r="E184" s="116">
        <v>0</v>
      </c>
      <c r="F184" s="116">
        <v>0</v>
      </c>
      <c r="G184" s="116">
        <v>0</v>
      </c>
      <c r="H184" s="116">
        <v>0</v>
      </c>
      <c r="I184" s="116">
        <v>0</v>
      </c>
      <c r="J184" s="94"/>
    </row>
    <row r="185" spans="1:10" s="97" customFormat="1" ht="12" hidden="1" customHeight="1">
      <c r="A185" s="415">
        <v>115</v>
      </c>
      <c r="B185" s="115" t="s">
        <v>215</v>
      </c>
      <c r="C185" s="116"/>
      <c r="D185" s="116">
        <v>0</v>
      </c>
      <c r="E185" s="116">
        <v>0</v>
      </c>
      <c r="F185" s="116">
        <v>0</v>
      </c>
      <c r="G185" s="116">
        <v>0</v>
      </c>
      <c r="H185" s="116">
        <v>0</v>
      </c>
      <c r="I185" s="116">
        <v>0</v>
      </c>
      <c r="J185" s="94"/>
    </row>
    <row r="186" spans="1:10" s="97" customFormat="1" ht="12" hidden="1" customHeight="1">
      <c r="A186" s="415">
        <v>120</v>
      </c>
      <c r="B186" s="115" t="s">
        <v>216</v>
      </c>
      <c r="C186" s="116"/>
      <c r="D186" s="116">
        <v>0</v>
      </c>
      <c r="E186" s="116">
        <v>0</v>
      </c>
      <c r="F186" s="116">
        <v>0</v>
      </c>
      <c r="G186" s="116">
        <v>0</v>
      </c>
      <c r="H186" s="116">
        <v>0</v>
      </c>
      <c r="I186" s="116">
        <v>0</v>
      </c>
      <c r="J186" s="94"/>
    </row>
    <row r="187" spans="1:10" s="97" customFormat="1" ht="12" hidden="1" customHeight="1">
      <c r="A187" s="415">
        <v>121</v>
      </c>
      <c r="B187" s="115" t="s">
        <v>217</v>
      </c>
      <c r="C187" s="116"/>
      <c r="D187" s="116">
        <v>0</v>
      </c>
      <c r="E187" s="116">
        <v>0</v>
      </c>
      <c r="F187" s="116">
        <v>0</v>
      </c>
      <c r="G187" s="116">
        <v>0</v>
      </c>
      <c r="H187" s="116">
        <v>0</v>
      </c>
      <c r="I187" s="116">
        <v>0</v>
      </c>
      <c r="J187" s="94"/>
    </row>
    <row r="188" spans="1:10" s="97" customFormat="1" ht="12" hidden="1" customHeight="1">
      <c r="A188" s="415">
        <v>122</v>
      </c>
      <c r="B188" s="115" t="s">
        <v>218</v>
      </c>
      <c r="C188" s="116"/>
      <c r="D188" s="116">
        <v>0</v>
      </c>
      <c r="E188" s="116">
        <v>0</v>
      </c>
      <c r="F188" s="116">
        <v>0</v>
      </c>
      <c r="G188" s="116">
        <v>0</v>
      </c>
      <c r="H188" s="116">
        <v>0</v>
      </c>
      <c r="I188" s="116">
        <v>0</v>
      </c>
      <c r="J188" s="94"/>
    </row>
    <row r="189" spans="1:10" s="97" customFormat="1" ht="12" hidden="1" customHeight="1">
      <c r="A189" s="415">
        <v>123</v>
      </c>
      <c r="B189" s="115" t="s">
        <v>219</v>
      </c>
      <c r="C189" s="116"/>
      <c r="D189" s="116">
        <v>0</v>
      </c>
      <c r="E189" s="116">
        <v>0</v>
      </c>
      <c r="F189" s="116">
        <v>0</v>
      </c>
      <c r="G189" s="116">
        <v>0</v>
      </c>
      <c r="H189" s="116">
        <v>0</v>
      </c>
      <c r="I189" s="116">
        <v>0</v>
      </c>
      <c r="J189" s="94"/>
    </row>
    <row r="190" spans="1:10" s="97" customFormat="1" ht="12" hidden="1" customHeight="1">
      <c r="A190" s="415">
        <v>124</v>
      </c>
      <c r="B190" s="115" t="s">
        <v>220</v>
      </c>
      <c r="C190" s="116"/>
      <c r="D190" s="116">
        <v>0</v>
      </c>
      <c r="E190" s="116">
        <v>0</v>
      </c>
      <c r="F190" s="116">
        <v>0</v>
      </c>
      <c r="G190" s="116">
        <v>0</v>
      </c>
      <c r="H190" s="116">
        <v>0</v>
      </c>
      <c r="I190" s="116">
        <v>0</v>
      </c>
      <c r="J190" s="94"/>
    </row>
    <row r="191" spans="1:10" s="97" customFormat="1" ht="12" hidden="1" customHeight="1">
      <c r="A191" s="415">
        <v>125</v>
      </c>
      <c r="B191" s="115" t="s">
        <v>221</v>
      </c>
      <c r="C191" s="116"/>
      <c r="D191" s="116">
        <v>0</v>
      </c>
      <c r="E191" s="116">
        <v>0</v>
      </c>
      <c r="F191" s="116">
        <v>0</v>
      </c>
      <c r="G191" s="116">
        <v>0</v>
      </c>
      <c r="H191" s="116">
        <v>0</v>
      </c>
      <c r="I191" s="116">
        <v>0</v>
      </c>
      <c r="J191" s="94"/>
    </row>
    <row r="192" spans="1:10" s="97" customFormat="1" ht="12" hidden="1" customHeight="1">
      <c r="A192" s="415">
        <v>126</v>
      </c>
      <c r="B192" s="115" t="s">
        <v>222</v>
      </c>
      <c r="C192" s="116"/>
      <c r="D192" s="116">
        <v>0</v>
      </c>
      <c r="E192" s="116">
        <v>0</v>
      </c>
      <c r="F192" s="116">
        <v>0</v>
      </c>
      <c r="G192" s="116">
        <v>0</v>
      </c>
      <c r="H192" s="116">
        <v>0</v>
      </c>
      <c r="I192" s="116">
        <v>0</v>
      </c>
      <c r="J192" s="94"/>
    </row>
    <row r="193" spans="1:10" s="97" customFormat="1" ht="12" hidden="1" customHeight="1">
      <c r="A193" s="415">
        <v>127</v>
      </c>
      <c r="B193" s="115" t="s">
        <v>223</v>
      </c>
      <c r="C193" s="116"/>
      <c r="D193" s="116">
        <v>0</v>
      </c>
      <c r="E193" s="116">
        <v>0</v>
      </c>
      <c r="F193" s="116">
        <v>0</v>
      </c>
      <c r="G193" s="116">
        <v>0</v>
      </c>
      <c r="H193" s="116">
        <v>0</v>
      </c>
      <c r="I193" s="116">
        <v>0</v>
      </c>
      <c r="J193" s="94"/>
    </row>
    <row r="194" spans="1:10" s="97" customFormat="1" ht="12" hidden="1" customHeight="1">
      <c r="A194" s="415">
        <v>128</v>
      </c>
      <c r="B194" s="115" t="s">
        <v>224</v>
      </c>
      <c r="C194" s="116"/>
      <c r="D194" s="116">
        <v>0</v>
      </c>
      <c r="E194" s="116">
        <v>0</v>
      </c>
      <c r="F194" s="116">
        <v>0</v>
      </c>
      <c r="G194" s="116">
        <v>0</v>
      </c>
      <c r="H194" s="116">
        <v>0</v>
      </c>
      <c r="I194" s="116">
        <v>0</v>
      </c>
      <c r="J194" s="94"/>
    </row>
    <row r="195" spans="1:10" s="97" customFormat="1" ht="12" hidden="1" customHeight="1">
      <c r="A195" s="415">
        <v>130</v>
      </c>
      <c r="B195" s="115" t="s">
        <v>225</v>
      </c>
      <c r="C195" s="116"/>
      <c r="D195" s="116">
        <v>0</v>
      </c>
      <c r="E195" s="116">
        <v>0</v>
      </c>
      <c r="F195" s="116">
        <v>0</v>
      </c>
      <c r="G195" s="116">
        <v>0</v>
      </c>
      <c r="H195" s="116">
        <v>0</v>
      </c>
      <c r="I195" s="116">
        <v>0</v>
      </c>
      <c r="J195" s="94"/>
    </row>
    <row r="196" spans="1:10" s="97" customFormat="1" ht="12" hidden="1" customHeight="1">
      <c r="A196" s="415">
        <v>131</v>
      </c>
      <c r="B196" s="115" t="s">
        <v>226</v>
      </c>
      <c r="C196" s="116"/>
      <c r="D196" s="116">
        <v>0</v>
      </c>
      <c r="E196" s="116">
        <v>0</v>
      </c>
      <c r="F196" s="116">
        <v>0</v>
      </c>
      <c r="G196" s="116">
        <v>0</v>
      </c>
      <c r="H196" s="116">
        <v>0</v>
      </c>
      <c r="I196" s="116">
        <v>0</v>
      </c>
      <c r="J196" s="94"/>
    </row>
    <row r="197" spans="1:10" s="97" customFormat="1" ht="12" hidden="1" customHeight="1">
      <c r="A197" s="415">
        <v>132</v>
      </c>
      <c r="B197" s="115" t="s">
        <v>227</v>
      </c>
      <c r="C197" s="116"/>
      <c r="D197" s="116">
        <v>0</v>
      </c>
      <c r="E197" s="116">
        <v>0</v>
      </c>
      <c r="F197" s="116">
        <v>0</v>
      </c>
      <c r="G197" s="116">
        <v>0</v>
      </c>
      <c r="H197" s="116">
        <v>0</v>
      </c>
      <c r="I197" s="116">
        <v>0</v>
      </c>
      <c r="J197" s="94"/>
    </row>
    <row r="198" spans="1:10" s="97" customFormat="1" ht="12" hidden="1" customHeight="1">
      <c r="A198" s="415">
        <v>133</v>
      </c>
      <c r="B198" s="115" t="s">
        <v>228</v>
      </c>
      <c r="C198" s="116"/>
      <c r="D198" s="116">
        <v>0</v>
      </c>
      <c r="E198" s="116">
        <v>0</v>
      </c>
      <c r="F198" s="116">
        <v>0</v>
      </c>
      <c r="G198" s="116">
        <v>0</v>
      </c>
      <c r="H198" s="116">
        <v>0</v>
      </c>
      <c r="I198" s="116">
        <v>0</v>
      </c>
      <c r="J198" s="94"/>
    </row>
    <row r="199" spans="1:10" s="97" customFormat="1" ht="12" hidden="1" customHeight="1">
      <c r="A199" s="415">
        <v>134</v>
      </c>
      <c r="B199" s="115" t="s">
        <v>229</v>
      </c>
      <c r="C199" s="116"/>
      <c r="D199" s="116">
        <v>0</v>
      </c>
      <c r="E199" s="116">
        <v>0</v>
      </c>
      <c r="F199" s="116">
        <v>0</v>
      </c>
      <c r="G199" s="116">
        <v>0</v>
      </c>
      <c r="H199" s="116">
        <v>0</v>
      </c>
      <c r="I199" s="116">
        <v>0</v>
      </c>
      <c r="J199" s="94"/>
    </row>
    <row r="200" spans="1:10" s="97" customFormat="1" ht="12" hidden="1" customHeight="1">
      <c r="A200" s="415">
        <v>135</v>
      </c>
      <c r="B200" s="115" t="s">
        <v>230</v>
      </c>
      <c r="C200" s="116"/>
      <c r="D200" s="116">
        <v>0</v>
      </c>
      <c r="E200" s="116">
        <v>0</v>
      </c>
      <c r="F200" s="116">
        <v>0</v>
      </c>
      <c r="G200" s="116">
        <v>0</v>
      </c>
      <c r="H200" s="116">
        <v>0</v>
      </c>
      <c r="I200" s="116">
        <v>0</v>
      </c>
      <c r="J200" s="94"/>
    </row>
    <row r="201" spans="1:10" s="97" customFormat="1" ht="12" hidden="1" customHeight="1">
      <c r="A201" s="415">
        <v>136</v>
      </c>
      <c r="B201" s="115" t="s">
        <v>231</v>
      </c>
      <c r="C201" s="116"/>
      <c r="D201" s="116">
        <v>0</v>
      </c>
      <c r="E201" s="116">
        <v>0</v>
      </c>
      <c r="F201" s="116">
        <v>0</v>
      </c>
      <c r="G201" s="116">
        <v>0</v>
      </c>
      <c r="H201" s="116">
        <v>0</v>
      </c>
      <c r="I201" s="116">
        <v>0</v>
      </c>
      <c r="J201" s="94"/>
    </row>
    <row r="202" spans="1:10" s="97" customFormat="1" ht="12" hidden="1" customHeight="1">
      <c r="A202" s="415">
        <v>137</v>
      </c>
      <c r="B202" s="115" t="s">
        <v>232</v>
      </c>
      <c r="C202" s="116"/>
      <c r="D202" s="116">
        <v>0</v>
      </c>
      <c r="E202" s="116">
        <v>0</v>
      </c>
      <c r="F202" s="116">
        <v>0</v>
      </c>
      <c r="G202" s="116">
        <v>0</v>
      </c>
      <c r="H202" s="116">
        <v>0</v>
      </c>
      <c r="I202" s="116">
        <v>0</v>
      </c>
      <c r="J202" s="94"/>
    </row>
    <row r="203" spans="1:10" s="97" customFormat="1" ht="12" hidden="1" customHeight="1">
      <c r="A203" s="415">
        <v>140</v>
      </c>
      <c r="B203" s="115" t="s">
        <v>233</v>
      </c>
      <c r="C203" s="116"/>
      <c r="D203" s="116">
        <v>0</v>
      </c>
      <c r="E203" s="116">
        <v>0</v>
      </c>
      <c r="F203" s="116">
        <v>0</v>
      </c>
      <c r="G203" s="116">
        <v>0</v>
      </c>
      <c r="H203" s="116">
        <v>0</v>
      </c>
      <c r="I203" s="116">
        <v>0</v>
      </c>
      <c r="J203" s="94"/>
    </row>
    <row r="204" spans="1:10" s="97" customFormat="1" ht="12" hidden="1" customHeight="1">
      <c r="A204" s="415">
        <v>141</v>
      </c>
      <c r="B204" s="115" t="s">
        <v>234</v>
      </c>
      <c r="C204" s="116"/>
      <c r="D204" s="116">
        <v>0</v>
      </c>
      <c r="E204" s="116">
        <v>0</v>
      </c>
      <c r="F204" s="116">
        <v>0</v>
      </c>
      <c r="G204" s="116">
        <v>0</v>
      </c>
      <c r="H204" s="116">
        <v>0</v>
      </c>
      <c r="I204" s="116">
        <v>0</v>
      </c>
      <c r="J204" s="94"/>
    </row>
    <row r="205" spans="1:10" s="97" customFormat="1" ht="12" hidden="1" customHeight="1">
      <c r="A205" s="415">
        <v>142</v>
      </c>
      <c r="B205" s="115" t="s">
        <v>235</v>
      </c>
      <c r="C205" s="116"/>
      <c r="D205" s="116">
        <v>0</v>
      </c>
      <c r="E205" s="116">
        <v>0</v>
      </c>
      <c r="F205" s="116">
        <v>0</v>
      </c>
      <c r="G205" s="116">
        <v>0</v>
      </c>
      <c r="H205" s="116">
        <v>0</v>
      </c>
      <c r="I205" s="116">
        <v>0</v>
      </c>
      <c r="J205" s="94"/>
    </row>
    <row r="206" spans="1:10" s="97" customFormat="1" ht="12" hidden="1" customHeight="1">
      <c r="A206" s="415">
        <v>143</v>
      </c>
      <c r="B206" s="115" t="s">
        <v>236</v>
      </c>
      <c r="C206" s="116"/>
      <c r="D206" s="116">
        <v>0</v>
      </c>
      <c r="E206" s="116">
        <v>0</v>
      </c>
      <c r="F206" s="116">
        <v>0</v>
      </c>
      <c r="G206" s="116">
        <v>0</v>
      </c>
      <c r="H206" s="116">
        <v>0</v>
      </c>
      <c r="I206" s="116">
        <v>0</v>
      </c>
      <c r="J206" s="94"/>
    </row>
    <row r="207" spans="1:10" s="97" customFormat="1" ht="12" hidden="1" customHeight="1">
      <c r="A207" s="415">
        <v>144</v>
      </c>
      <c r="B207" s="115" t="s">
        <v>237</v>
      </c>
      <c r="C207" s="116"/>
      <c r="D207" s="116">
        <v>0</v>
      </c>
      <c r="E207" s="116">
        <v>0</v>
      </c>
      <c r="F207" s="116">
        <v>0</v>
      </c>
      <c r="G207" s="116">
        <v>0</v>
      </c>
      <c r="H207" s="116">
        <v>0</v>
      </c>
      <c r="I207" s="116">
        <v>0</v>
      </c>
      <c r="J207" s="94"/>
    </row>
    <row r="208" spans="1:10" s="97" customFormat="1" ht="12" hidden="1" customHeight="1">
      <c r="A208" s="415">
        <v>145</v>
      </c>
      <c r="B208" s="115" t="s">
        <v>238</v>
      </c>
      <c r="C208" s="116"/>
      <c r="D208" s="116">
        <v>0</v>
      </c>
      <c r="E208" s="116">
        <v>0</v>
      </c>
      <c r="F208" s="116">
        <v>0</v>
      </c>
      <c r="G208" s="116">
        <v>0</v>
      </c>
      <c r="H208" s="116">
        <v>0</v>
      </c>
      <c r="I208" s="116">
        <v>0</v>
      </c>
      <c r="J208" s="94"/>
    </row>
    <row r="209" spans="1:10" s="97" customFormat="1" ht="12" hidden="1" customHeight="1">
      <c r="A209" s="415">
        <v>146</v>
      </c>
      <c r="B209" s="115" t="s">
        <v>239</v>
      </c>
      <c r="C209" s="116"/>
      <c r="D209" s="116">
        <v>0</v>
      </c>
      <c r="E209" s="116">
        <v>0</v>
      </c>
      <c r="F209" s="116">
        <v>0</v>
      </c>
      <c r="G209" s="116">
        <v>0</v>
      </c>
      <c r="H209" s="116">
        <v>0</v>
      </c>
      <c r="I209" s="116">
        <v>0</v>
      </c>
      <c r="J209" s="94"/>
    </row>
    <row r="210" spans="1:10" s="97" customFormat="1" ht="12" hidden="1" customHeight="1">
      <c r="A210" s="415">
        <v>147</v>
      </c>
      <c r="B210" s="115" t="s">
        <v>240</v>
      </c>
      <c r="C210" s="116"/>
      <c r="D210" s="116">
        <v>0</v>
      </c>
      <c r="E210" s="116">
        <v>0</v>
      </c>
      <c r="F210" s="116">
        <v>0</v>
      </c>
      <c r="G210" s="116">
        <v>0</v>
      </c>
      <c r="H210" s="116">
        <v>0</v>
      </c>
      <c r="I210" s="116">
        <v>0</v>
      </c>
      <c r="J210" s="94"/>
    </row>
    <row r="211" spans="1:10" s="97" customFormat="1" ht="12" hidden="1" customHeight="1">
      <c r="A211" s="415">
        <v>150</v>
      </c>
      <c r="B211" s="115" t="s">
        <v>241</v>
      </c>
      <c r="C211" s="116"/>
      <c r="D211" s="116">
        <v>0</v>
      </c>
      <c r="E211" s="116">
        <v>0</v>
      </c>
      <c r="F211" s="116">
        <v>0</v>
      </c>
      <c r="G211" s="116">
        <v>0</v>
      </c>
      <c r="H211" s="116">
        <v>0</v>
      </c>
      <c r="I211" s="116">
        <v>0</v>
      </c>
      <c r="J211" s="94"/>
    </row>
    <row r="212" spans="1:10" s="97" customFormat="1" ht="12" hidden="1" customHeight="1">
      <c r="A212" s="415">
        <v>151</v>
      </c>
      <c r="B212" s="115" t="s">
        <v>242</v>
      </c>
      <c r="C212" s="116"/>
      <c r="D212" s="116">
        <v>0</v>
      </c>
      <c r="E212" s="116">
        <v>0</v>
      </c>
      <c r="F212" s="116">
        <v>0</v>
      </c>
      <c r="G212" s="116">
        <v>0</v>
      </c>
      <c r="H212" s="116">
        <v>0</v>
      </c>
      <c r="I212" s="116">
        <v>0</v>
      </c>
      <c r="J212" s="94"/>
    </row>
    <row r="213" spans="1:10" s="97" customFormat="1" ht="12" hidden="1" customHeight="1">
      <c r="A213" s="415">
        <v>152</v>
      </c>
      <c r="B213" s="115" t="s">
        <v>243</v>
      </c>
      <c r="C213" s="116"/>
      <c r="D213" s="116">
        <v>0</v>
      </c>
      <c r="E213" s="116">
        <v>0</v>
      </c>
      <c r="F213" s="116">
        <v>0</v>
      </c>
      <c r="G213" s="116">
        <v>0</v>
      </c>
      <c r="H213" s="116">
        <v>0</v>
      </c>
      <c r="I213" s="116">
        <v>0</v>
      </c>
      <c r="J213" s="94"/>
    </row>
    <row r="214" spans="1:10" s="97" customFormat="1" ht="12" hidden="1" customHeight="1">
      <c r="A214" s="415">
        <v>153</v>
      </c>
      <c r="B214" s="115" t="s">
        <v>244</v>
      </c>
      <c r="C214" s="116"/>
      <c r="D214" s="116">
        <v>0</v>
      </c>
      <c r="E214" s="116">
        <v>0</v>
      </c>
      <c r="F214" s="116">
        <v>0</v>
      </c>
      <c r="G214" s="116">
        <v>0</v>
      </c>
      <c r="H214" s="116">
        <v>0</v>
      </c>
      <c r="I214" s="116">
        <v>0</v>
      </c>
      <c r="J214" s="94"/>
    </row>
    <row r="215" spans="1:10" s="97" customFormat="1" ht="12" hidden="1" customHeight="1">
      <c r="A215" s="415">
        <v>154</v>
      </c>
      <c r="B215" s="115" t="s">
        <v>245</v>
      </c>
      <c r="C215" s="116"/>
      <c r="D215" s="116">
        <v>0</v>
      </c>
      <c r="E215" s="116">
        <v>0</v>
      </c>
      <c r="F215" s="116">
        <v>0</v>
      </c>
      <c r="G215" s="116">
        <v>0</v>
      </c>
      <c r="H215" s="116">
        <v>0</v>
      </c>
      <c r="I215" s="116">
        <v>0</v>
      </c>
      <c r="J215" s="94"/>
    </row>
    <row r="216" spans="1:10" s="97" customFormat="1" ht="12" hidden="1" customHeight="1">
      <c r="A216" s="415">
        <v>155</v>
      </c>
      <c r="B216" s="115" t="s">
        <v>246</v>
      </c>
      <c r="C216" s="116"/>
      <c r="D216" s="116">
        <v>0</v>
      </c>
      <c r="E216" s="116">
        <v>0</v>
      </c>
      <c r="F216" s="116">
        <v>0</v>
      </c>
      <c r="G216" s="116">
        <v>0</v>
      </c>
      <c r="H216" s="116">
        <v>0</v>
      </c>
      <c r="I216" s="116">
        <v>0</v>
      </c>
      <c r="J216" s="94"/>
    </row>
    <row r="217" spans="1:10" s="97" customFormat="1" ht="12" hidden="1" customHeight="1">
      <c r="A217" s="415">
        <v>156</v>
      </c>
      <c r="B217" s="115" t="s">
        <v>247</v>
      </c>
      <c r="C217" s="116"/>
      <c r="D217" s="116">
        <v>0</v>
      </c>
      <c r="E217" s="116">
        <v>0</v>
      </c>
      <c r="F217" s="116">
        <v>0</v>
      </c>
      <c r="G217" s="116">
        <v>0</v>
      </c>
      <c r="H217" s="116">
        <v>0</v>
      </c>
      <c r="I217" s="116">
        <v>0</v>
      </c>
      <c r="J217" s="94"/>
    </row>
    <row r="218" spans="1:10" s="97" customFormat="1" ht="12" hidden="1" customHeight="1">
      <c r="A218" s="415">
        <v>157</v>
      </c>
      <c r="B218" s="115" t="s">
        <v>248</v>
      </c>
      <c r="C218" s="116"/>
      <c r="D218" s="116">
        <v>0</v>
      </c>
      <c r="E218" s="116">
        <v>0</v>
      </c>
      <c r="F218" s="116">
        <v>0</v>
      </c>
      <c r="G218" s="116">
        <v>0</v>
      </c>
      <c r="H218" s="116">
        <v>0</v>
      </c>
      <c r="I218" s="116">
        <v>0</v>
      </c>
      <c r="J218" s="94"/>
    </row>
    <row r="219" spans="1:10" s="97" customFormat="1" ht="12" hidden="1" customHeight="1">
      <c r="A219" s="415">
        <v>160</v>
      </c>
      <c r="B219" s="115" t="s">
        <v>249</v>
      </c>
      <c r="C219" s="116"/>
      <c r="D219" s="116">
        <v>0</v>
      </c>
      <c r="E219" s="116">
        <v>0</v>
      </c>
      <c r="F219" s="116">
        <v>0</v>
      </c>
      <c r="G219" s="116">
        <v>0</v>
      </c>
      <c r="H219" s="116">
        <v>0</v>
      </c>
      <c r="I219" s="116">
        <v>0</v>
      </c>
      <c r="J219" s="94"/>
    </row>
    <row r="220" spans="1:10" s="97" customFormat="1" ht="12" customHeight="1">
      <c r="A220" s="415">
        <v>161</v>
      </c>
      <c r="B220" s="115" t="s">
        <v>250</v>
      </c>
      <c r="C220" s="116"/>
      <c r="D220" s="116">
        <v>0</v>
      </c>
      <c r="E220" s="116">
        <v>20800</v>
      </c>
      <c r="F220" s="116">
        <v>0</v>
      </c>
      <c r="G220" s="116">
        <v>0</v>
      </c>
      <c r="H220" s="116">
        <v>0</v>
      </c>
      <c r="I220" s="116">
        <v>0</v>
      </c>
      <c r="J220" s="94" t="s">
        <v>379</v>
      </c>
    </row>
    <row r="221" spans="1:10" s="97" customFormat="1" ht="12" hidden="1" customHeight="1">
      <c r="A221" s="415">
        <v>162</v>
      </c>
      <c r="B221" s="115" t="s">
        <v>251</v>
      </c>
      <c r="C221" s="116"/>
      <c r="D221" s="116">
        <v>0</v>
      </c>
      <c r="E221" s="116">
        <v>0</v>
      </c>
      <c r="F221" s="116">
        <v>0</v>
      </c>
      <c r="G221" s="116">
        <v>0</v>
      </c>
      <c r="H221" s="116">
        <v>0</v>
      </c>
      <c r="I221" s="116">
        <v>0</v>
      </c>
      <c r="J221" s="94"/>
    </row>
    <row r="222" spans="1:10" s="97" customFormat="1" ht="12" hidden="1" customHeight="1">
      <c r="A222" s="415">
        <v>163</v>
      </c>
      <c r="B222" s="115" t="s">
        <v>252</v>
      </c>
      <c r="C222" s="116"/>
      <c r="D222" s="116">
        <v>0</v>
      </c>
      <c r="E222" s="116">
        <v>0</v>
      </c>
      <c r="F222" s="116">
        <v>0</v>
      </c>
      <c r="G222" s="116">
        <v>0</v>
      </c>
      <c r="H222" s="116">
        <v>0</v>
      </c>
      <c r="I222" s="116">
        <v>0</v>
      </c>
      <c r="J222" s="94"/>
    </row>
    <row r="223" spans="1:10" s="97" customFormat="1" ht="12" hidden="1" customHeight="1">
      <c r="A223" s="415">
        <v>164</v>
      </c>
      <c r="B223" s="115" t="s">
        <v>253</v>
      </c>
      <c r="C223" s="116"/>
      <c r="D223" s="116">
        <v>0</v>
      </c>
      <c r="E223" s="116">
        <v>0</v>
      </c>
      <c r="F223" s="116">
        <v>0</v>
      </c>
      <c r="G223" s="116">
        <v>0</v>
      </c>
      <c r="H223" s="116">
        <v>0</v>
      </c>
      <c r="I223" s="116">
        <v>0</v>
      </c>
      <c r="J223" s="94"/>
    </row>
    <row r="224" spans="1:10" s="97" customFormat="1" ht="12" hidden="1" customHeight="1">
      <c r="A224" s="415">
        <v>165</v>
      </c>
      <c r="B224" s="115" t="s">
        <v>254</v>
      </c>
      <c r="C224" s="116"/>
      <c r="D224" s="116">
        <v>0</v>
      </c>
      <c r="E224" s="116">
        <v>0</v>
      </c>
      <c r="F224" s="116">
        <v>0</v>
      </c>
      <c r="G224" s="116">
        <v>0</v>
      </c>
      <c r="H224" s="116">
        <v>0</v>
      </c>
      <c r="I224" s="116">
        <v>0</v>
      </c>
      <c r="J224" s="94"/>
    </row>
    <row r="225" spans="1:10" s="97" customFormat="1" ht="12" hidden="1" customHeight="1">
      <c r="A225" s="415">
        <v>166</v>
      </c>
      <c r="B225" s="115" t="s">
        <v>255</v>
      </c>
      <c r="C225" s="116"/>
      <c r="D225" s="116">
        <v>0</v>
      </c>
      <c r="E225" s="116">
        <v>0</v>
      </c>
      <c r="F225" s="116">
        <v>0</v>
      </c>
      <c r="G225" s="116">
        <v>0</v>
      </c>
      <c r="H225" s="116">
        <v>0</v>
      </c>
      <c r="I225" s="116">
        <v>0</v>
      </c>
      <c r="J225" s="94"/>
    </row>
    <row r="226" spans="1:10" s="97" customFormat="1" ht="12" hidden="1" customHeight="1">
      <c r="A226" s="415">
        <v>167</v>
      </c>
      <c r="B226" s="115" t="s">
        <v>256</v>
      </c>
      <c r="C226" s="116"/>
      <c r="D226" s="116">
        <v>0</v>
      </c>
      <c r="E226" s="116">
        <v>0</v>
      </c>
      <c r="F226" s="116">
        <v>0</v>
      </c>
      <c r="G226" s="116">
        <v>0</v>
      </c>
      <c r="H226" s="116">
        <v>0</v>
      </c>
      <c r="I226" s="116">
        <v>0</v>
      </c>
      <c r="J226" s="94"/>
    </row>
    <row r="227" spans="1:10" s="97" customFormat="1" ht="12" hidden="1" customHeight="1">
      <c r="A227" s="415">
        <v>199</v>
      </c>
      <c r="B227" s="115" t="s">
        <v>257</v>
      </c>
      <c r="C227" s="116"/>
      <c r="D227" s="116">
        <v>0</v>
      </c>
      <c r="E227" s="116">
        <v>0</v>
      </c>
      <c r="F227" s="116">
        <v>0</v>
      </c>
      <c r="G227" s="116">
        <v>0</v>
      </c>
      <c r="H227" s="116">
        <v>0</v>
      </c>
      <c r="I227" s="116">
        <v>0</v>
      </c>
      <c r="J227" s="94"/>
    </row>
    <row r="228" spans="1:10" s="97" customFormat="1" hidden="1">
      <c r="A228" s="144"/>
      <c r="B228" s="115"/>
      <c r="C228" s="116"/>
      <c r="D228" s="116"/>
      <c r="E228" s="116"/>
      <c r="F228" s="116"/>
      <c r="G228" s="116"/>
      <c r="H228" s="116"/>
      <c r="I228" s="116"/>
      <c r="J228" s="94"/>
    </row>
    <row r="229" spans="1:10" s="97" customFormat="1" ht="12" customHeight="1">
      <c r="A229" s="103"/>
      <c r="B229" s="134" t="s">
        <v>470</v>
      </c>
      <c r="C229" s="117">
        <f t="shared" ref="C229:I229" si="41">SUM(C171:C228)</f>
        <v>0</v>
      </c>
      <c r="D229" s="117">
        <f t="shared" si="41"/>
        <v>168000</v>
      </c>
      <c r="E229" s="117">
        <f t="shared" si="41"/>
        <v>622300</v>
      </c>
      <c r="F229" s="117">
        <f t="shared" si="41"/>
        <v>882160</v>
      </c>
      <c r="G229" s="117">
        <f t="shared" si="41"/>
        <v>1325994.3999999999</v>
      </c>
      <c r="H229" s="117">
        <f t="shared" si="41"/>
        <v>1717444.2879999999</v>
      </c>
      <c r="I229" s="117">
        <f t="shared" si="41"/>
        <v>2053393.1737599999</v>
      </c>
      <c r="J229" s="94"/>
    </row>
    <row r="230" spans="1:10" s="97" customFormat="1" ht="12" customHeight="1">
      <c r="A230" s="103"/>
      <c r="B230" s="118"/>
      <c r="C230" s="116"/>
      <c r="D230" s="116"/>
      <c r="E230" s="116"/>
      <c r="F230" s="116"/>
      <c r="G230" s="116"/>
      <c r="H230" s="116"/>
      <c r="I230" s="116"/>
      <c r="J230" s="94"/>
    </row>
    <row r="231" spans="1:10" s="97" customFormat="1" ht="12" customHeight="1">
      <c r="A231" s="134" t="s">
        <v>128</v>
      </c>
      <c r="C231" s="116"/>
      <c r="D231" s="116"/>
      <c r="E231" s="116"/>
      <c r="F231" s="116"/>
      <c r="G231" s="116"/>
      <c r="H231" s="116"/>
      <c r="I231" s="116"/>
      <c r="J231" s="94"/>
    </row>
    <row r="232" spans="1:10" s="97" customFormat="1" ht="12" hidden="1" customHeight="1">
      <c r="A232" s="144" t="s">
        <v>24</v>
      </c>
      <c r="B232" s="115"/>
      <c r="C232" s="116"/>
      <c r="D232" s="116"/>
      <c r="E232" s="116"/>
      <c r="F232" s="116"/>
      <c r="G232" s="116"/>
      <c r="H232" s="116"/>
      <c r="I232" s="116"/>
      <c r="J232" s="94"/>
    </row>
    <row r="233" spans="1:10" s="97" customFormat="1" ht="12" customHeight="1">
      <c r="A233" s="415">
        <v>210</v>
      </c>
      <c r="B233" s="115" t="s">
        <v>258</v>
      </c>
      <c r="C233" s="116"/>
      <c r="D233" s="116">
        <v>0</v>
      </c>
      <c r="E233" s="116">
        <v>57771</v>
      </c>
      <c r="F233" s="116">
        <v>93999.15</v>
      </c>
      <c r="G233" s="116">
        <v>145860.75</v>
      </c>
      <c r="H233" s="116">
        <v>196036.848</v>
      </c>
      <c r="I233" s="116">
        <v>244433.44485</v>
      </c>
      <c r="J233" s="94" t="s">
        <v>380</v>
      </c>
    </row>
    <row r="234" spans="1:10" s="97" customFormat="1" ht="12" customHeight="1">
      <c r="A234" s="415">
        <v>220</v>
      </c>
      <c r="B234" s="115" t="s">
        <v>259</v>
      </c>
      <c r="C234" s="116"/>
      <c r="D234" s="116">
        <v>10416</v>
      </c>
      <c r="E234" s="116">
        <v>2658.7666666666701</v>
      </c>
      <c r="F234" s="116">
        <v>1550</v>
      </c>
      <c r="G234" s="116">
        <v>2325</v>
      </c>
      <c r="H234" s="116">
        <v>3100</v>
      </c>
      <c r="I234" s="116">
        <v>3162</v>
      </c>
      <c r="J234" s="94" t="s">
        <v>381</v>
      </c>
    </row>
    <row r="235" spans="1:10" s="97" customFormat="1" ht="12" customHeight="1">
      <c r="A235" s="415">
        <v>230</v>
      </c>
      <c r="B235" s="115" t="s">
        <v>260</v>
      </c>
      <c r="C235" s="116"/>
      <c r="D235" s="116">
        <v>0</v>
      </c>
      <c r="E235" s="116">
        <v>88361.041666666701</v>
      </c>
      <c r="F235" s="116">
        <v>130716.9</v>
      </c>
      <c r="G235" s="116">
        <v>196495.39600000001</v>
      </c>
      <c r="H235" s="116">
        <v>254285.25391999999</v>
      </c>
      <c r="I235" s="116">
        <v>305364.95899840002</v>
      </c>
      <c r="J235" s="94" t="s">
        <v>382</v>
      </c>
    </row>
    <row r="236" spans="1:10" s="97" customFormat="1" ht="12" customHeight="1">
      <c r="A236" s="415">
        <v>240</v>
      </c>
      <c r="B236" s="115" t="s">
        <v>261</v>
      </c>
      <c r="C236" s="116"/>
      <c r="D236" s="116">
        <v>2436</v>
      </c>
      <c r="E236" s="116">
        <v>9023.35</v>
      </c>
      <c r="F236" s="116">
        <v>12791.32</v>
      </c>
      <c r="G236" s="116">
        <v>19226.918799999999</v>
      </c>
      <c r="H236" s="116">
        <v>24902.942176</v>
      </c>
      <c r="I236" s="116">
        <v>29774.201019519998</v>
      </c>
      <c r="J236" s="94" t="s">
        <v>383</v>
      </c>
    </row>
    <row r="237" spans="1:10" s="97" customFormat="1" ht="12" customHeight="1">
      <c r="A237" s="415">
        <v>260</v>
      </c>
      <c r="B237" s="115" t="s">
        <v>262</v>
      </c>
      <c r="C237" s="116"/>
      <c r="D237" s="116">
        <v>1059.3</v>
      </c>
      <c r="E237" s="116">
        <v>13535.4</v>
      </c>
      <c r="F237" s="116">
        <v>20440.8</v>
      </c>
      <c r="G237" s="116">
        <v>30060</v>
      </c>
      <c r="H237" s="116">
        <v>38177.279999999999</v>
      </c>
      <c r="I237" s="116">
        <v>45409.7376</v>
      </c>
      <c r="J237" s="94" t="s">
        <v>384</v>
      </c>
    </row>
    <row r="238" spans="1:10" s="97" customFormat="1" ht="12" customHeight="1">
      <c r="A238" s="415">
        <v>270</v>
      </c>
      <c r="B238" s="115" t="s">
        <v>263</v>
      </c>
      <c r="C238" s="116"/>
      <c r="D238" s="116">
        <v>672.6</v>
      </c>
      <c r="E238" s="116">
        <v>2589.41166666667</v>
      </c>
      <c r="F238" s="116">
        <v>3751.692</v>
      </c>
      <c r="G238" s="116">
        <v>5529.48</v>
      </c>
      <c r="H238" s="116">
        <v>7027.3720000000003</v>
      </c>
      <c r="I238" s="116">
        <v>8310.6314399999992</v>
      </c>
      <c r="J238" s="94" t="s">
        <v>385</v>
      </c>
    </row>
    <row r="239" spans="1:10" s="97" customFormat="1" ht="12" hidden="1" customHeight="1">
      <c r="A239" s="415">
        <v>200</v>
      </c>
      <c r="B239" s="115" t="s">
        <v>264</v>
      </c>
      <c r="C239" s="116"/>
      <c r="D239" s="116"/>
      <c r="E239" s="116"/>
      <c r="F239" s="116"/>
      <c r="G239" s="116"/>
      <c r="H239" s="116"/>
      <c r="I239" s="116"/>
      <c r="J239" s="94"/>
    </row>
    <row r="240" spans="1:10" s="97" customFormat="1" ht="12" hidden="1" customHeight="1">
      <c r="A240" s="415">
        <v>230.1</v>
      </c>
      <c r="B240" s="115" t="s">
        <v>265</v>
      </c>
      <c r="C240" s="116"/>
      <c r="D240" s="116">
        <v>0</v>
      </c>
      <c r="E240" s="116">
        <v>0</v>
      </c>
      <c r="F240" s="116">
        <v>0</v>
      </c>
      <c r="G240" s="116">
        <v>0</v>
      </c>
      <c r="H240" s="116">
        <v>0</v>
      </c>
      <c r="I240" s="116">
        <v>0</v>
      </c>
      <c r="J240" s="94"/>
    </row>
    <row r="241" spans="1:10" s="97" customFormat="1" ht="12" hidden="1" customHeight="1">
      <c r="A241" s="415">
        <v>250</v>
      </c>
      <c r="B241" s="115" t="s">
        <v>266</v>
      </c>
      <c r="C241" s="116"/>
      <c r="D241" s="116">
        <v>0</v>
      </c>
      <c r="E241" s="116">
        <v>0</v>
      </c>
      <c r="F241" s="116">
        <v>0</v>
      </c>
      <c r="G241" s="116">
        <v>0</v>
      </c>
      <c r="H241" s="116">
        <v>0</v>
      </c>
      <c r="I241" s="116">
        <v>0</v>
      </c>
      <c r="J241" s="94"/>
    </row>
    <row r="242" spans="1:10" s="97" customFormat="1" ht="12" hidden="1" customHeight="1">
      <c r="A242" s="415">
        <v>280</v>
      </c>
      <c r="B242" s="115" t="s">
        <v>267</v>
      </c>
      <c r="C242" s="116"/>
      <c r="D242" s="116">
        <v>0</v>
      </c>
      <c r="E242" s="116">
        <v>0</v>
      </c>
      <c r="F242" s="116">
        <v>0</v>
      </c>
      <c r="G242" s="116">
        <v>0</v>
      </c>
      <c r="H242" s="116">
        <v>0</v>
      </c>
      <c r="I242" s="116">
        <v>0</v>
      </c>
      <c r="J242" s="94"/>
    </row>
    <row r="243" spans="1:10" s="97" customFormat="1" ht="12" hidden="1" customHeight="1">
      <c r="A243" s="415">
        <v>290</v>
      </c>
      <c r="B243" s="115" t="s">
        <v>268</v>
      </c>
      <c r="C243" s="116"/>
      <c r="D243" s="116">
        <v>0</v>
      </c>
      <c r="E243" s="116">
        <v>0</v>
      </c>
      <c r="F243" s="116">
        <v>0</v>
      </c>
      <c r="G243" s="116">
        <v>0</v>
      </c>
      <c r="H243" s="116">
        <v>0</v>
      </c>
      <c r="I243" s="116">
        <v>0</v>
      </c>
      <c r="J243" s="94"/>
    </row>
    <row r="244" spans="1:10" s="97" customFormat="1" ht="12" hidden="1" customHeight="1">
      <c r="A244" s="144"/>
      <c r="B244" s="115"/>
      <c r="C244" s="116"/>
      <c r="D244" s="116"/>
      <c r="E244" s="116"/>
      <c r="F244" s="116"/>
      <c r="G244" s="116"/>
      <c r="H244" s="116"/>
      <c r="I244" s="116"/>
      <c r="J244" s="94"/>
    </row>
    <row r="245" spans="1:10" s="98" customFormat="1" ht="12" customHeight="1">
      <c r="A245" s="103"/>
      <c r="B245" s="134" t="s">
        <v>471</v>
      </c>
      <c r="C245" s="117">
        <f t="shared" ref="C245:I245" si="42">SUM(C232:C244)</f>
        <v>0</v>
      </c>
      <c r="D245" s="117">
        <f t="shared" si="42"/>
        <v>14583.9</v>
      </c>
      <c r="E245" s="117">
        <f t="shared" si="42"/>
        <v>173938.97000000006</v>
      </c>
      <c r="F245" s="117">
        <f t="shared" si="42"/>
        <v>263249.86199999996</v>
      </c>
      <c r="G245" s="117">
        <f t="shared" si="42"/>
        <v>399497.54479999997</v>
      </c>
      <c r="H245" s="117">
        <f t="shared" si="42"/>
        <v>523529.69609599991</v>
      </c>
      <c r="I245" s="117">
        <f t="shared" si="42"/>
        <v>636454.97390792007</v>
      </c>
      <c r="J245" s="104"/>
    </row>
    <row r="246" spans="1:10" s="97" customFormat="1" ht="12" customHeight="1">
      <c r="A246" s="103"/>
      <c r="B246" s="115"/>
      <c r="C246" s="116"/>
      <c r="D246" s="116"/>
      <c r="E246" s="116"/>
      <c r="F246" s="116"/>
      <c r="G246" s="116"/>
      <c r="H246" s="116"/>
      <c r="I246" s="116"/>
      <c r="J246" s="94"/>
    </row>
    <row r="247" spans="1:10" s="97" customFormat="1" ht="12" customHeight="1">
      <c r="A247" s="134" t="s">
        <v>137</v>
      </c>
      <c r="C247" s="116"/>
      <c r="D247" s="116"/>
      <c r="E247" s="116"/>
      <c r="F247" s="116"/>
      <c r="G247" s="116"/>
      <c r="H247" s="116"/>
      <c r="I247" s="116"/>
      <c r="J247" s="94"/>
    </row>
    <row r="248" spans="1:10" s="97" customFormat="1" ht="12" hidden="1" customHeight="1">
      <c r="A248" s="144" t="s">
        <v>24</v>
      </c>
      <c r="B248" s="115"/>
      <c r="C248" s="116"/>
      <c r="D248" s="116"/>
      <c r="E248" s="116"/>
      <c r="F248" s="116"/>
      <c r="G248" s="116"/>
      <c r="H248" s="116"/>
      <c r="I248" s="116"/>
      <c r="J248" s="94"/>
    </row>
    <row r="249" spans="1:10" s="97" customFormat="1" ht="12" hidden="1" customHeight="1">
      <c r="A249" s="415">
        <v>300</v>
      </c>
      <c r="B249" s="115" t="s">
        <v>137</v>
      </c>
      <c r="C249" s="116"/>
      <c r="D249" s="116">
        <v>0</v>
      </c>
      <c r="E249" s="116">
        <v>0</v>
      </c>
      <c r="F249" s="116">
        <v>0</v>
      </c>
      <c r="G249" s="116">
        <v>0</v>
      </c>
      <c r="H249" s="116">
        <v>0</v>
      </c>
      <c r="I249" s="116">
        <v>0</v>
      </c>
      <c r="J249" s="94"/>
    </row>
    <row r="250" spans="1:10" s="97" customFormat="1" ht="12" customHeight="1">
      <c r="A250" s="415">
        <v>310</v>
      </c>
      <c r="B250" s="115" t="s">
        <v>269</v>
      </c>
      <c r="C250" s="116">
        <v>0</v>
      </c>
      <c r="D250" s="116">
        <v>1983.34</v>
      </c>
      <c r="E250" s="116">
        <v>1925</v>
      </c>
      <c r="F250" s="116">
        <v>2967.7083333333298</v>
      </c>
      <c r="G250" s="116">
        <v>4375</v>
      </c>
      <c r="H250" s="116">
        <v>5600</v>
      </c>
      <c r="I250" s="116">
        <v>6650</v>
      </c>
      <c r="J250" s="94" t="s">
        <v>386</v>
      </c>
    </row>
    <row r="251" spans="1:10" s="97" customFormat="1" ht="12" customHeight="1">
      <c r="A251" s="415">
        <v>320</v>
      </c>
      <c r="B251" s="115" t="s">
        <v>270</v>
      </c>
      <c r="C251" s="116">
        <v>0</v>
      </c>
      <c r="D251" s="116">
        <v>18000</v>
      </c>
      <c r="E251" s="116">
        <v>49852</v>
      </c>
      <c r="F251" s="116">
        <v>59778</v>
      </c>
      <c r="G251" s="116">
        <v>79704</v>
      </c>
      <c r="H251" s="116">
        <v>99630</v>
      </c>
      <c r="I251" s="116">
        <v>119556</v>
      </c>
      <c r="J251" s="94" t="s">
        <v>387</v>
      </c>
    </row>
    <row r="252" spans="1:10" s="97" customFormat="1" ht="12" customHeight="1">
      <c r="A252" s="415">
        <v>330</v>
      </c>
      <c r="B252" s="115" t="s">
        <v>271</v>
      </c>
      <c r="C252" s="116">
        <v>0</v>
      </c>
      <c r="D252" s="116">
        <v>0</v>
      </c>
      <c r="E252" s="116">
        <v>7290</v>
      </c>
      <c r="F252" s="116">
        <v>9720</v>
      </c>
      <c r="G252" s="116">
        <v>13365</v>
      </c>
      <c r="H252" s="116">
        <v>17010</v>
      </c>
      <c r="I252" s="116">
        <v>17010</v>
      </c>
      <c r="J252" s="94" t="s">
        <v>388</v>
      </c>
    </row>
    <row r="253" spans="1:10" s="97" customFormat="1" ht="12" hidden="1" customHeight="1">
      <c r="A253" s="415">
        <v>331</v>
      </c>
      <c r="B253" s="115" t="s">
        <v>272</v>
      </c>
      <c r="C253" s="116"/>
      <c r="D253" s="116">
        <v>0</v>
      </c>
      <c r="E253" s="116">
        <v>0</v>
      </c>
      <c r="F253" s="116">
        <v>0</v>
      </c>
      <c r="G253" s="116">
        <v>0</v>
      </c>
      <c r="H253" s="116">
        <v>0</v>
      </c>
      <c r="I253" s="116">
        <v>0</v>
      </c>
      <c r="J253" s="94"/>
    </row>
    <row r="254" spans="1:10" s="97" customFormat="1" ht="12" hidden="1" customHeight="1">
      <c r="A254" s="415">
        <v>332</v>
      </c>
      <c r="B254" s="115" t="s">
        <v>273</v>
      </c>
      <c r="C254" s="116"/>
      <c r="D254" s="116">
        <v>0</v>
      </c>
      <c r="E254" s="116">
        <v>0</v>
      </c>
      <c r="F254" s="116">
        <v>0</v>
      </c>
      <c r="G254" s="116">
        <v>0</v>
      </c>
      <c r="H254" s="116">
        <v>0</v>
      </c>
      <c r="I254" s="116">
        <v>0</v>
      </c>
      <c r="J254" s="94"/>
    </row>
    <row r="255" spans="1:10" s="97" customFormat="1" ht="12" hidden="1" customHeight="1">
      <c r="A255" s="415">
        <v>333</v>
      </c>
      <c r="B255" s="115" t="s">
        <v>274</v>
      </c>
      <c r="C255" s="116"/>
      <c r="D255" s="116">
        <v>0</v>
      </c>
      <c r="E255" s="116">
        <v>0</v>
      </c>
      <c r="F255" s="116">
        <v>0</v>
      </c>
      <c r="G255" s="116">
        <v>0</v>
      </c>
      <c r="H255" s="116">
        <v>0</v>
      </c>
      <c r="I255" s="116">
        <v>0</v>
      </c>
      <c r="J255" s="94"/>
    </row>
    <row r="256" spans="1:10" s="97" customFormat="1" ht="12" hidden="1" customHeight="1">
      <c r="A256" s="415">
        <v>334</v>
      </c>
      <c r="B256" s="115" t="s">
        <v>275</v>
      </c>
      <c r="C256" s="116"/>
      <c r="D256" s="116">
        <v>0</v>
      </c>
      <c r="E256" s="116">
        <v>0</v>
      </c>
      <c r="F256" s="116">
        <v>0</v>
      </c>
      <c r="G256" s="116">
        <v>0</v>
      </c>
      <c r="H256" s="116">
        <v>0</v>
      </c>
      <c r="I256" s="116">
        <v>0</v>
      </c>
      <c r="J256" s="94"/>
    </row>
    <row r="257" spans="1:10" s="97" customFormat="1" ht="12" hidden="1" customHeight="1">
      <c r="A257" s="415">
        <v>335</v>
      </c>
      <c r="B257" s="115" t="s">
        <v>276</v>
      </c>
      <c r="C257" s="116"/>
      <c r="D257" s="116">
        <v>0</v>
      </c>
      <c r="E257" s="116">
        <v>0</v>
      </c>
      <c r="F257" s="116">
        <v>0</v>
      </c>
      <c r="G257" s="116">
        <v>0</v>
      </c>
      <c r="H257" s="116">
        <v>0</v>
      </c>
      <c r="I257" s="116">
        <v>0</v>
      </c>
      <c r="J257" s="94"/>
    </row>
    <row r="258" spans="1:10" s="97" customFormat="1" ht="12" hidden="1" customHeight="1">
      <c r="A258" s="415">
        <v>336</v>
      </c>
      <c r="B258" s="115" t="s">
        <v>277</v>
      </c>
      <c r="C258" s="116"/>
      <c r="D258" s="116">
        <v>0</v>
      </c>
      <c r="E258" s="116">
        <v>0</v>
      </c>
      <c r="F258" s="116">
        <v>0</v>
      </c>
      <c r="G258" s="116">
        <v>0</v>
      </c>
      <c r="H258" s="116">
        <v>0</v>
      </c>
      <c r="I258" s="116">
        <v>0</v>
      </c>
      <c r="J258" s="94"/>
    </row>
    <row r="259" spans="1:10" s="97" customFormat="1" ht="12" hidden="1" customHeight="1">
      <c r="A259" s="415">
        <v>337</v>
      </c>
      <c r="B259" s="115" t="s">
        <v>278</v>
      </c>
      <c r="C259" s="116"/>
      <c r="D259" s="116">
        <v>0</v>
      </c>
      <c r="E259" s="116">
        <v>0</v>
      </c>
      <c r="F259" s="116">
        <v>0</v>
      </c>
      <c r="G259" s="116">
        <v>0</v>
      </c>
      <c r="H259" s="116">
        <v>0</v>
      </c>
      <c r="I259" s="116">
        <v>0</v>
      </c>
      <c r="J259" s="94"/>
    </row>
    <row r="260" spans="1:10" s="97" customFormat="1" ht="12" hidden="1" customHeight="1">
      <c r="A260" s="415">
        <v>338</v>
      </c>
      <c r="B260" s="115" t="s">
        <v>279</v>
      </c>
      <c r="C260" s="116"/>
      <c r="D260" s="116">
        <v>0</v>
      </c>
      <c r="E260" s="116">
        <v>0</v>
      </c>
      <c r="F260" s="116">
        <v>0</v>
      </c>
      <c r="G260" s="116">
        <v>0</v>
      </c>
      <c r="H260" s="116">
        <v>0</v>
      </c>
      <c r="I260" s="116">
        <v>0</v>
      </c>
      <c r="J260" s="94"/>
    </row>
    <row r="261" spans="1:10" s="97" customFormat="1" ht="12" hidden="1" customHeight="1">
      <c r="A261" s="415">
        <v>339</v>
      </c>
      <c r="B261" s="115" t="s">
        <v>280</v>
      </c>
      <c r="C261" s="116"/>
      <c r="D261" s="116">
        <v>0</v>
      </c>
      <c r="E261" s="116">
        <v>0</v>
      </c>
      <c r="F261" s="116">
        <v>0</v>
      </c>
      <c r="G261" s="116">
        <v>0</v>
      </c>
      <c r="H261" s="116">
        <v>0</v>
      </c>
      <c r="I261" s="116">
        <v>0</v>
      </c>
      <c r="J261" s="94"/>
    </row>
    <row r="262" spans="1:10" s="97" customFormat="1" ht="12" customHeight="1">
      <c r="A262" s="415">
        <v>340</v>
      </c>
      <c r="B262" s="115" t="s">
        <v>281</v>
      </c>
      <c r="C262" s="116">
        <v>0</v>
      </c>
      <c r="D262" s="116">
        <v>17566</v>
      </c>
      <c r="E262" s="116">
        <v>19000</v>
      </c>
      <c r="F262" s="116">
        <v>19500</v>
      </c>
      <c r="G262" s="116">
        <v>20475</v>
      </c>
      <c r="H262" s="116">
        <v>21498.75</v>
      </c>
      <c r="I262" s="116">
        <v>22573.6875</v>
      </c>
      <c r="J262" s="94" t="s">
        <v>389</v>
      </c>
    </row>
    <row r="263" spans="1:10" s="97" customFormat="1" ht="12" customHeight="1">
      <c r="A263" s="415">
        <v>340.1</v>
      </c>
      <c r="B263" s="115" t="s">
        <v>282</v>
      </c>
      <c r="C263" s="116"/>
      <c r="D263" s="116">
        <v>24000</v>
      </c>
      <c r="E263" s="116">
        <v>55000</v>
      </c>
      <c r="F263" s="116">
        <v>70000</v>
      </c>
      <c r="G263" s="116">
        <v>81902.891499999998</v>
      </c>
      <c r="H263" s="116">
        <v>83463.049329999994</v>
      </c>
      <c r="I263" s="116">
        <v>85054.410316599999</v>
      </c>
      <c r="J263" s="94" t="s">
        <v>390</v>
      </c>
    </row>
    <row r="264" spans="1:10" s="97" customFormat="1" ht="12" customHeight="1">
      <c r="A264" s="415">
        <v>345</v>
      </c>
      <c r="B264" s="115" t="s">
        <v>283</v>
      </c>
      <c r="C264" s="116">
        <v>0</v>
      </c>
      <c r="D264" s="116">
        <v>1500</v>
      </c>
      <c r="E264" s="116">
        <v>8730</v>
      </c>
      <c r="F264" s="116">
        <v>6349.5833333333203</v>
      </c>
      <c r="G264" s="116">
        <v>7680.4166666666797</v>
      </c>
      <c r="H264" s="116">
        <v>8230</v>
      </c>
      <c r="I264" s="116">
        <v>8790</v>
      </c>
      <c r="J264" s="94" t="s">
        <v>391</v>
      </c>
    </row>
    <row r="265" spans="1:10" s="97" customFormat="1" ht="12" customHeight="1">
      <c r="A265" s="415">
        <v>350</v>
      </c>
      <c r="B265" s="115" t="s">
        <v>284</v>
      </c>
      <c r="C265" s="116"/>
      <c r="D265" s="116">
        <v>0</v>
      </c>
      <c r="E265" s="116">
        <v>5670</v>
      </c>
      <c r="F265" s="116">
        <v>8505</v>
      </c>
      <c r="G265" s="116">
        <v>11340</v>
      </c>
      <c r="H265" s="116">
        <v>14175</v>
      </c>
      <c r="I265" s="116">
        <v>17010</v>
      </c>
      <c r="J265" s="94" t="s">
        <v>392</v>
      </c>
    </row>
    <row r="266" spans="1:10" s="97" customFormat="1" ht="12" customHeight="1">
      <c r="A266" s="415">
        <v>351</v>
      </c>
      <c r="B266" s="115" t="s">
        <v>285</v>
      </c>
      <c r="C266" s="116">
        <v>0</v>
      </c>
      <c r="D266" s="116">
        <v>0</v>
      </c>
      <c r="E266" s="116">
        <v>0</v>
      </c>
      <c r="F266" s="116">
        <v>7290</v>
      </c>
      <c r="G266" s="116">
        <v>9720</v>
      </c>
      <c r="H266" s="116">
        <v>12150</v>
      </c>
      <c r="I266" s="116">
        <v>14580</v>
      </c>
      <c r="J266" s="94" t="s">
        <v>393</v>
      </c>
    </row>
    <row r="267" spans="1:10" s="97" customFormat="1" ht="12" customHeight="1">
      <c r="A267" s="415">
        <v>352</v>
      </c>
      <c r="B267" s="115" t="s">
        <v>286</v>
      </c>
      <c r="C267" s="116">
        <v>0</v>
      </c>
      <c r="D267" s="116">
        <v>419.8</v>
      </c>
      <c r="E267" s="116">
        <v>503.76</v>
      </c>
      <c r="F267" s="116">
        <v>503.76</v>
      </c>
      <c r="G267" s="116">
        <v>503.76</v>
      </c>
      <c r="H267" s="116">
        <v>503.76</v>
      </c>
      <c r="I267" s="116">
        <v>503.76</v>
      </c>
      <c r="J267" s="94" t="s">
        <v>394</v>
      </c>
    </row>
    <row r="268" spans="1:10" s="97" customFormat="1" ht="12" hidden="1" customHeight="1">
      <c r="A268" s="415">
        <v>360</v>
      </c>
      <c r="B268" s="115" t="s">
        <v>287</v>
      </c>
      <c r="C268" s="116"/>
      <c r="D268" s="116">
        <v>0</v>
      </c>
      <c r="E268" s="116">
        <v>0</v>
      </c>
      <c r="F268" s="116">
        <v>0</v>
      </c>
      <c r="G268" s="116">
        <v>0</v>
      </c>
      <c r="H268" s="116">
        <v>0</v>
      </c>
      <c r="I268" s="116">
        <v>0</v>
      </c>
      <c r="J268" s="94"/>
    </row>
    <row r="269" spans="1:10" s="97" customFormat="1" ht="12" hidden="1" customHeight="1">
      <c r="A269" s="144"/>
      <c r="B269" s="115"/>
      <c r="C269" s="116"/>
      <c r="D269" s="116"/>
      <c r="E269" s="116"/>
      <c r="F269" s="116"/>
      <c r="G269" s="116"/>
      <c r="H269" s="116"/>
      <c r="I269" s="116"/>
      <c r="J269" s="94"/>
    </row>
    <row r="270" spans="1:10" s="98" customFormat="1" ht="12" customHeight="1">
      <c r="A270" s="103"/>
      <c r="B270" s="134" t="s">
        <v>472</v>
      </c>
      <c r="C270" s="117">
        <f t="shared" ref="C270:I270" si="43">SUM(C248:C269)</f>
        <v>0</v>
      </c>
      <c r="D270" s="117">
        <f t="shared" si="43"/>
        <v>63469.14</v>
      </c>
      <c r="E270" s="117">
        <f t="shared" si="43"/>
        <v>147970.76</v>
      </c>
      <c r="F270" s="117">
        <f t="shared" si="43"/>
        <v>184614.05166666664</v>
      </c>
      <c r="G270" s="117">
        <f t="shared" si="43"/>
        <v>229066.06816666669</v>
      </c>
      <c r="H270" s="117">
        <f t="shared" si="43"/>
        <v>262260.55933000002</v>
      </c>
      <c r="I270" s="117">
        <f t="shared" si="43"/>
        <v>291727.85781660001</v>
      </c>
      <c r="J270" s="104"/>
    </row>
    <row r="271" spans="1:10" s="97" customFormat="1" ht="12" customHeight="1">
      <c r="A271" s="103"/>
      <c r="B271" s="118"/>
      <c r="C271" s="116"/>
      <c r="D271" s="116"/>
      <c r="E271" s="116"/>
      <c r="F271" s="116"/>
      <c r="G271" s="116"/>
      <c r="H271" s="116"/>
      <c r="I271" s="116"/>
      <c r="J271" s="94"/>
    </row>
    <row r="272" spans="1:10" s="97" customFormat="1" ht="12" customHeight="1">
      <c r="A272" s="134" t="s">
        <v>138</v>
      </c>
      <c r="C272" s="116"/>
      <c r="D272" s="116"/>
      <c r="E272" s="116"/>
      <c r="F272" s="116"/>
      <c r="G272" s="116"/>
      <c r="H272" s="116"/>
      <c r="I272" s="116"/>
      <c r="J272" s="94"/>
    </row>
    <row r="273" spans="1:10" s="97" customFormat="1" ht="12" hidden="1" customHeight="1">
      <c r="A273" s="144" t="s">
        <v>24</v>
      </c>
      <c r="B273" s="115"/>
      <c r="C273" s="116"/>
      <c r="D273" s="116"/>
      <c r="E273" s="116"/>
      <c r="F273" s="116"/>
      <c r="G273" s="116"/>
      <c r="H273" s="116"/>
      <c r="I273" s="116"/>
      <c r="J273" s="94"/>
    </row>
    <row r="274" spans="1:10" s="97" customFormat="1" ht="12" hidden="1" customHeight="1">
      <c r="A274" s="415">
        <v>400</v>
      </c>
      <c r="B274" s="115" t="s">
        <v>138</v>
      </c>
      <c r="C274" s="116"/>
      <c r="D274" s="116">
        <v>0</v>
      </c>
      <c r="E274" s="116">
        <v>0</v>
      </c>
      <c r="F274" s="116">
        <v>0</v>
      </c>
      <c r="G274" s="116">
        <v>0</v>
      </c>
      <c r="H274" s="116">
        <v>0</v>
      </c>
      <c r="I274" s="116">
        <v>0</v>
      </c>
      <c r="J274" s="94"/>
    </row>
    <row r="275" spans="1:10" s="97" customFormat="1" ht="12" customHeight="1">
      <c r="A275" s="415">
        <v>410</v>
      </c>
      <c r="B275" s="115" t="s">
        <v>288</v>
      </c>
      <c r="C275" s="116"/>
      <c r="D275" s="116">
        <v>0</v>
      </c>
      <c r="E275" s="116">
        <v>30000</v>
      </c>
      <c r="F275" s="116">
        <v>34500</v>
      </c>
      <c r="G275" s="116">
        <v>39675</v>
      </c>
      <c r="H275" s="116">
        <v>45626.25</v>
      </c>
      <c r="I275" s="116">
        <v>52470.1875</v>
      </c>
      <c r="J275" s="94" t="s">
        <v>395</v>
      </c>
    </row>
    <row r="276" spans="1:10" s="97" customFormat="1" ht="12" hidden="1" customHeight="1">
      <c r="A276" s="415">
        <v>411</v>
      </c>
      <c r="B276" s="115" t="s">
        <v>289</v>
      </c>
      <c r="C276" s="116"/>
      <c r="D276" s="116">
        <v>0</v>
      </c>
      <c r="E276" s="116">
        <v>0</v>
      </c>
      <c r="F276" s="116">
        <v>0</v>
      </c>
      <c r="G276" s="116">
        <v>0</v>
      </c>
      <c r="H276" s="116">
        <v>0</v>
      </c>
      <c r="I276" s="116">
        <v>0</v>
      </c>
      <c r="J276" s="94"/>
    </row>
    <row r="277" spans="1:10" s="97" customFormat="1" ht="12" hidden="1" customHeight="1">
      <c r="A277" s="415">
        <v>420</v>
      </c>
      <c r="B277" s="115" t="s">
        <v>290</v>
      </c>
      <c r="C277" s="116"/>
      <c r="D277" s="116">
        <v>0</v>
      </c>
      <c r="E277" s="116">
        <v>0</v>
      </c>
      <c r="F277" s="116">
        <v>0</v>
      </c>
      <c r="G277" s="116">
        <v>0</v>
      </c>
      <c r="H277" s="116">
        <v>0</v>
      </c>
      <c r="I277" s="116">
        <v>0</v>
      </c>
      <c r="J277" s="94"/>
    </row>
    <row r="278" spans="1:10" s="97" customFormat="1" ht="12" hidden="1" customHeight="1">
      <c r="A278" s="415">
        <v>421</v>
      </c>
      <c r="B278" s="115" t="s">
        <v>291</v>
      </c>
      <c r="C278" s="116"/>
      <c r="D278" s="116">
        <v>0</v>
      </c>
      <c r="E278" s="116">
        <v>0</v>
      </c>
      <c r="F278" s="116">
        <v>0</v>
      </c>
      <c r="G278" s="116">
        <v>0</v>
      </c>
      <c r="H278" s="116">
        <v>0</v>
      </c>
      <c r="I278" s="116">
        <v>0</v>
      </c>
      <c r="J278" s="94"/>
    </row>
    <row r="279" spans="1:10" s="97" customFormat="1" ht="12" customHeight="1">
      <c r="A279" s="415">
        <v>422</v>
      </c>
      <c r="B279" s="115" t="s">
        <v>292</v>
      </c>
      <c r="C279" s="116"/>
      <c r="D279" s="116">
        <v>0</v>
      </c>
      <c r="E279" s="116">
        <v>14400</v>
      </c>
      <c r="F279" s="116">
        <v>15120</v>
      </c>
      <c r="G279" s="116">
        <v>15876</v>
      </c>
      <c r="H279" s="116">
        <v>16669.8</v>
      </c>
      <c r="I279" s="116">
        <v>17503.29</v>
      </c>
      <c r="J279" s="94" t="s">
        <v>396</v>
      </c>
    </row>
    <row r="280" spans="1:10" s="97" customFormat="1" ht="12" hidden="1" customHeight="1">
      <c r="A280" s="415">
        <v>430</v>
      </c>
      <c r="B280" s="115" t="s">
        <v>293</v>
      </c>
      <c r="C280" s="116"/>
      <c r="D280" s="116">
        <v>0</v>
      </c>
      <c r="E280" s="116">
        <v>0</v>
      </c>
      <c r="F280" s="116">
        <v>0</v>
      </c>
      <c r="G280" s="116">
        <v>0</v>
      </c>
      <c r="H280" s="116">
        <v>0</v>
      </c>
      <c r="I280" s="116">
        <v>0</v>
      </c>
      <c r="J280" s="94"/>
    </row>
    <row r="281" spans="1:10" s="97" customFormat="1" ht="12" hidden="1" customHeight="1">
      <c r="A281" s="415">
        <v>431</v>
      </c>
      <c r="B281" s="115" t="s">
        <v>294</v>
      </c>
      <c r="C281" s="116"/>
      <c r="D281" s="116">
        <v>0</v>
      </c>
      <c r="E281" s="116">
        <v>0</v>
      </c>
      <c r="F281" s="116">
        <v>0</v>
      </c>
      <c r="G281" s="116">
        <v>0</v>
      </c>
      <c r="H281" s="116">
        <v>0</v>
      </c>
      <c r="I281" s="116">
        <v>0</v>
      </c>
      <c r="J281" s="94"/>
    </row>
    <row r="282" spans="1:10" s="97" customFormat="1" ht="12" hidden="1" customHeight="1">
      <c r="A282" s="415">
        <v>432</v>
      </c>
      <c r="B282" s="115" t="s">
        <v>295</v>
      </c>
      <c r="C282" s="116"/>
      <c r="D282" s="116">
        <v>0</v>
      </c>
      <c r="E282" s="116">
        <v>0</v>
      </c>
      <c r="F282" s="116">
        <v>0</v>
      </c>
      <c r="G282" s="116">
        <v>0</v>
      </c>
      <c r="H282" s="116">
        <v>0</v>
      </c>
      <c r="I282" s="116">
        <v>0</v>
      </c>
      <c r="J282" s="94"/>
    </row>
    <row r="283" spans="1:10" s="97" customFormat="1" ht="12" hidden="1" customHeight="1">
      <c r="A283" s="415">
        <v>440</v>
      </c>
      <c r="B283" s="115" t="s">
        <v>296</v>
      </c>
      <c r="C283" s="116"/>
      <c r="D283" s="116">
        <v>0</v>
      </c>
      <c r="E283" s="116">
        <v>0</v>
      </c>
      <c r="F283" s="116">
        <v>0</v>
      </c>
      <c r="G283" s="116">
        <v>0</v>
      </c>
      <c r="H283" s="116">
        <v>0</v>
      </c>
      <c r="I283" s="116">
        <v>0</v>
      </c>
      <c r="J283" s="94"/>
    </row>
    <row r="284" spans="1:10" s="97" customFormat="1" ht="12" customHeight="1">
      <c r="A284" s="415">
        <v>441</v>
      </c>
      <c r="B284" s="115" t="s">
        <v>297</v>
      </c>
      <c r="C284" s="116">
        <v>0</v>
      </c>
      <c r="D284" s="116">
        <v>14000</v>
      </c>
      <c r="E284" s="116">
        <v>168000</v>
      </c>
      <c r="F284" s="116">
        <v>201600</v>
      </c>
      <c r="G284" s="116">
        <v>241920</v>
      </c>
      <c r="H284" s="116">
        <v>290304</v>
      </c>
      <c r="I284" s="116">
        <v>348364.79999999999</v>
      </c>
      <c r="J284" s="94"/>
    </row>
    <row r="285" spans="1:10" s="97" customFormat="1" ht="12" hidden="1" customHeight="1">
      <c r="A285" s="415">
        <v>442</v>
      </c>
      <c r="B285" s="115" t="s">
        <v>298</v>
      </c>
      <c r="C285" s="116"/>
      <c r="D285" s="116">
        <v>0</v>
      </c>
      <c r="E285" s="116">
        <v>0</v>
      </c>
      <c r="F285" s="116">
        <v>0</v>
      </c>
      <c r="G285" s="116">
        <v>0</v>
      </c>
      <c r="H285" s="116">
        <v>0</v>
      </c>
      <c r="I285" s="116">
        <v>0</v>
      </c>
      <c r="J285" s="94"/>
    </row>
    <row r="286" spans="1:10" s="97" customFormat="1" ht="12" hidden="1" customHeight="1">
      <c r="A286" s="415">
        <v>443</v>
      </c>
      <c r="B286" s="115" t="s">
        <v>299</v>
      </c>
      <c r="C286" s="116"/>
      <c r="D286" s="116">
        <v>0</v>
      </c>
      <c r="E286" s="116">
        <v>0</v>
      </c>
      <c r="F286" s="116">
        <v>0</v>
      </c>
      <c r="G286" s="116">
        <v>0</v>
      </c>
      <c r="H286" s="116">
        <v>0</v>
      </c>
      <c r="I286" s="116">
        <v>0</v>
      </c>
      <c r="J286" s="94" t="s">
        <v>397</v>
      </c>
    </row>
    <row r="287" spans="1:10" s="97" customFormat="1" ht="12" hidden="1" customHeight="1">
      <c r="A287" s="415">
        <v>444</v>
      </c>
      <c r="B287" s="115" t="s">
        <v>300</v>
      </c>
      <c r="C287" s="116"/>
      <c r="D287" s="116">
        <v>0</v>
      </c>
      <c r="E287" s="116">
        <v>0</v>
      </c>
      <c r="F287" s="116">
        <v>0</v>
      </c>
      <c r="G287" s="116">
        <v>0</v>
      </c>
      <c r="H287" s="116">
        <v>0</v>
      </c>
      <c r="I287" s="116">
        <v>0</v>
      </c>
      <c r="J287" s="94"/>
    </row>
    <row r="288" spans="1:10" s="97" customFormat="1" ht="12" hidden="1" customHeight="1">
      <c r="A288" s="415">
        <v>450</v>
      </c>
      <c r="B288" s="115" t="s">
        <v>301</v>
      </c>
      <c r="C288" s="116"/>
      <c r="D288" s="116">
        <v>0</v>
      </c>
      <c r="E288" s="116">
        <v>0</v>
      </c>
      <c r="F288" s="116">
        <v>0</v>
      </c>
      <c r="G288" s="116">
        <v>0</v>
      </c>
      <c r="H288" s="116">
        <v>0</v>
      </c>
      <c r="I288" s="116">
        <v>0</v>
      </c>
      <c r="J288" s="94"/>
    </row>
    <row r="289" spans="1:10" s="97" customFormat="1" ht="12" hidden="1" customHeight="1">
      <c r="A289" s="415">
        <v>490</v>
      </c>
      <c r="B289" s="115" t="s">
        <v>302</v>
      </c>
      <c r="C289" s="116"/>
      <c r="D289" s="116">
        <v>0</v>
      </c>
      <c r="E289" s="116">
        <v>0</v>
      </c>
      <c r="F289" s="116">
        <v>0</v>
      </c>
      <c r="G289" s="116">
        <v>0</v>
      </c>
      <c r="H289" s="116">
        <v>0</v>
      </c>
      <c r="I289" s="116">
        <v>0</v>
      </c>
      <c r="J289" s="94"/>
    </row>
    <row r="290" spans="1:10" s="97" customFormat="1" ht="12" hidden="1" customHeight="1">
      <c r="A290" s="144"/>
      <c r="B290" s="115"/>
      <c r="C290" s="116"/>
      <c r="D290" s="116"/>
      <c r="E290" s="116"/>
      <c r="F290" s="116"/>
      <c r="G290" s="116"/>
      <c r="H290" s="116"/>
      <c r="I290" s="116"/>
      <c r="J290" s="94"/>
    </row>
    <row r="291" spans="1:10" s="98" customFormat="1" ht="12" customHeight="1">
      <c r="A291" s="103"/>
      <c r="B291" s="134" t="s">
        <v>473</v>
      </c>
      <c r="C291" s="117">
        <f t="shared" ref="C291:I291" si="44">SUM(C273:C290)</f>
        <v>0</v>
      </c>
      <c r="D291" s="117">
        <f t="shared" si="44"/>
        <v>14000</v>
      </c>
      <c r="E291" s="117">
        <f t="shared" si="44"/>
        <v>212400</v>
      </c>
      <c r="F291" s="117">
        <f t="shared" si="44"/>
        <v>251220</v>
      </c>
      <c r="G291" s="117">
        <f t="shared" si="44"/>
        <v>297471</v>
      </c>
      <c r="H291" s="117">
        <f t="shared" si="44"/>
        <v>352600.05</v>
      </c>
      <c r="I291" s="117">
        <f t="shared" si="44"/>
        <v>418338.27749999997</v>
      </c>
      <c r="J291" s="104"/>
    </row>
    <row r="292" spans="1:10" s="97" customFormat="1" ht="12" customHeight="1">
      <c r="A292" s="103"/>
      <c r="B292" s="118"/>
      <c r="C292" s="116"/>
      <c r="D292" s="116"/>
      <c r="E292" s="116"/>
      <c r="F292" s="116"/>
      <c r="G292" s="116"/>
      <c r="H292" s="116"/>
      <c r="I292" s="116"/>
      <c r="J292" s="94"/>
    </row>
    <row r="293" spans="1:10" s="97" customFormat="1" ht="12" customHeight="1">
      <c r="A293" s="134" t="s">
        <v>139</v>
      </c>
      <c r="C293" s="116"/>
      <c r="D293" s="116"/>
      <c r="E293" s="116"/>
      <c r="F293" s="116"/>
      <c r="G293" s="116"/>
      <c r="H293" s="116"/>
      <c r="I293" s="116"/>
      <c r="J293" s="94"/>
    </row>
    <row r="294" spans="1:10" s="97" customFormat="1" ht="12" hidden="1" customHeight="1">
      <c r="A294" s="144" t="s">
        <v>24</v>
      </c>
      <c r="B294" s="115"/>
      <c r="C294" s="116"/>
      <c r="D294" s="116"/>
      <c r="E294" s="116"/>
      <c r="F294" s="116"/>
      <c r="G294" s="116"/>
      <c r="H294" s="116"/>
      <c r="I294" s="116"/>
      <c r="J294" s="94"/>
    </row>
    <row r="295" spans="1:10" s="97" customFormat="1" ht="12" hidden="1" customHeight="1">
      <c r="A295" s="415">
        <v>500</v>
      </c>
      <c r="B295" s="115" t="s">
        <v>139</v>
      </c>
      <c r="C295" s="116"/>
      <c r="D295" s="116">
        <v>0</v>
      </c>
      <c r="E295" s="116">
        <v>0</v>
      </c>
      <c r="F295" s="116">
        <v>0</v>
      </c>
      <c r="G295" s="116">
        <v>0</v>
      </c>
      <c r="H295" s="116">
        <v>0</v>
      </c>
      <c r="I295" s="116">
        <v>0</v>
      </c>
      <c r="J295" s="94"/>
    </row>
    <row r="296" spans="1:10" s="97" customFormat="1" ht="12" hidden="1" customHeight="1">
      <c r="A296" s="415">
        <v>510</v>
      </c>
      <c r="B296" s="115" t="s">
        <v>303</v>
      </c>
      <c r="C296" s="116"/>
      <c r="D296" s="116">
        <v>0</v>
      </c>
      <c r="E296" s="116">
        <v>0</v>
      </c>
      <c r="F296" s="116">
        <v>0</v>
      </c>
      <c r="G296" s="116">
        <v>0</v>
      </c>
      <c r="H296" s="116">
        <v>0</v>
      </c>
      <c r="I296" s="116">
        <v>0</v>
      </c>
      <c r="J296" s="94"/>
    </row>
    <row r="297" spans="1:10" s="97" customFormat="1" ht="12" hidden="1" customHeight="1">
      <c r="A297" s="415">
        <v>519</v>
      </c>
      <c r="B297" s="115" t="s">
        <v>304</v>
      </c>
      <c r="C297" s="116">
        <v>0</v>
      </c>
      <c r="D297" s="116">
        <v>0</v>
      </c>
      <c r="E297" s="116">
        <v>0</v>
      </c>
      <c r="F297" s="116">
        <v>0</v>
      </c>
      <c r="G297" s="116">
        <v>0</v>
      </c>
      <c r="H297" s="116">
        <v>0</v>
      </c>
      <c r="I297" s="116">
        <v>0</v>
      </c>
      <c r="J297" s="94"/>
    </row>
    <row r="298" spans="1:10" s="97" customFormat="1" ht="12" hidden="1" customHeight="1">
      <c r="A298" s="415">
        <v>520</v>
      </c>
      <c r="B298" s="115" t="s">
        <v>305</v>
      </c>
      <c r="C298" s="116"/>
      <c r="D298" s="116">
        <v>0</v>
      </c>
      <c r="E298" s="116">
        <v>0</v>
      </c>
      <c r="F298" s="116">
        <v>0</v>
      </c>
      <c r="G298" s="116">
        <v>0</v>
      </c>
      <c r="H298" s="116">
        <v>0</v>
      </c>
      <c r="I298" s="116">
        <v>0</v>
      </c>
      <c r="J298" s="94"/>
    </row>
    <row r="299" spans="1:10" s="97" customFormat="1" ht="12" hidden="1" customHeight="1">
      <c r="A299" s="415">
        <v>521</v>
      </c>
      <c r="B299" s="115" t="s">
        <v>306</v>
      </c>
      <c r="C299" s="116"/>
      <c r="D299" s="116">
        <v>0</v>
      </c>
      <c r="E299" s="116">
        <v>0</v>
      </c>
      <c r="F299" s="116">
        <v>0</v>
      </c>
      <c r="G299" s="116">
        <v>0</v>
      </c>
      <c r="H299" s="116">
        <v>0</v>
      </c>
      <c r="I299" s="116">
        <v>0</v>
      </c>
      <c r="J299" s="94"/>
    </row>
    <row r="300" spans="1:10" s="97" customFormat="1" ht="12" customHeight="1">
      <c r="A300" s="415">
        <v>522</v>
      </c>
      <c r="B300" s="115" t="s">
        <v>307</v>
      </c>
      <c r="C300" s="116"/>
      <c r="D300" s="116">
        <v>3434</v>
      </c>
      <c r="E300" s="116">
        <v>15000</v>
      </c>
      <c r="F300" s="116">
        <v>16500</v>
      </c>
      <c r="G300" s="116">
        <v>18150</v>
      </c>
      <c r="H300" s="116">
        <v>19965</v>
      </c>
      <c r="I300" s="116">
        <v>21961.5</v>
      </c>
      <c r="J300" s="94" t="s">
        <v>398</v>
      </c>
    </row>
    <row r="301" spans="1:10" s="97" customFormat="1" ht="12" hidden="1" customHeight="1">
      <c r="A301" s="415">
        <v>523</v>
      </c>
      <c r="B301" s="115" t="s">
        <v>308</v>
      </c>
      <c r="C301" s="116"/>
      <c r="D301" s="116">
        <v>0</v>
      </c>
      <c r="E301" s="116">
        <v>0</v>
      </c>
      <c r="F301" s="116">
        <v>0</v>
      </c>
      <c r="G301" s="116">
        <v>0</v>
      </c>
      <c r="H301" s="116">
        <v>0</v>
      </c>
      <c r="I301" s="116">
        <v>0</v>
      </c>
      <c r="J301" s="94"/>
    </row>
    <row r="302" spans="1:10" s="97" customFormat="1" ht="12" customHeight="1">
      <c r="A302" s="415">
        <v>530</v>
      </c>
      <c r="B302" s="115" t="s">
        <v>309</v>
      </c>
      <c r="C302" s="116">
        <v>0</v>
      </c>
      <c r="D302" s="116">
        <v>25000</v>
      </c>
      <c r="E302" s="116">
        <v>38145.83</v>
      </c>
      <c r="F302" s="116">
        <v>13220.83</v>
      </c>
      <c r="G302" s="116">
        <v>8151.875</v>
      </c>
      <c r="H302" s="116">
        <v>8230.671875</v>
      </c>
      <c r="I302" s="116">
        <v>8311.4386718749993</v>
      </c>
      <c r="J302" s="94" t="s">
        <v>399</v>
      </c>
    </row>
    <row r="303" spans="1:10" s="97" customFormat="1" ht="12" customHeight="1">
      <c r="A303" s="415">
        <v>531</v>
      </c>
      <c r="B303" s="115" t="s">
        <v>310</v>
      </c>
      <c r="C303" s="116">
        <v>0</v>
      </c>
      <c r="D303" s="116">
        <v>1000</v>
      </c>
      <c r="E303" s="116">
        <v>2400</v>
      </c>
      <c r="F303" s="116">
        <v>3645</v>
      </c>
      <c r="G303" s="116">
        <v>4860</v>
      </c>
      <c r="H303" s="116">
        <v>6075</v>
      </c>
      <c r="I303" s="116">
        <v>7290</v>
      </c>
      <c r="J303" s="94" t="s">
        <v>400</v>
      </c>
    </row>
    <row r="304" spans="1:10" s="97" customFormat="1" ht="12" hidden="1" customHeight="1">
      <c r="A304" s="415">
        <v>532</v>
      </c>
      <c r="B304" s="115" t="s">
        <v>311</v>
      </c>
      <c r="C304" s="116"/>
      <c r="D304" s="116">
        <v>0</v>
      </c>
      <c r="E304" s="116">
        <v>0</v>
      </c>
      <c r="F304" s="116">
        <v>0</v>
      </c>
      <c r="G304" s="116">
        <v>0</v>
      </c>
      <c r="H304" s="116">
        <v>0</v>
      </c>
      <c r="I304" s="116">
        <v>0</v>
      </c>
      <c r="J304" s="94"/>
    </row>
    <row r="305" spans="1:10" s="97" customFormat="1" ht="12" hidden="1" customHeight="1">
      <c r="A305" s="415">
        <v>533</v>
      </c>
      <c r="B305" s="115" t="s">
        <v>312</v>
      </c>
      <c r="C305" s="116"/>
      <c r="D305" s="116">
        <v>0</v>
      </c>
      <c r="E305" s="116">
        <v>0</v>
      </c>
      <c r="F305" s="116">
        <v>0</v>
      </c>
      <c r="G305" s="116">
        <v>0</v>
      </c>
      <c r="H305" s="116">
        <v>0</v>
      </c>
      <c r="I305" s="116">
        <v>0</v>
      </c>
      <c r="J305" s="94"/>
    </row>
    <row r="306" spans="1:10" s="97" customFormat="1" ht="12" hidden="1" customHeight="1">
      <c r="A306" s="415">
        <v>534</v>
      </c>
      <c r="B306" s="115" t="s">
        <v>313</v>
      </c>
      <c r="C306" s="116"/>
      <c r="D306" s="116">
        <v>0</v>
      </c>
      <c r="E306" s="116">
        <v>0</v>
      </c>
      <c r="F306" s="116">
        <v>0</v>
      </c>
      <c r="G306" s="116">
        <v>0</v>
      </c>
      <c r="H306" s="116">
        <v>0</v>
      </c>
      <c r="I306" s="116">
        <v>0</v>
      </c>
      <c r="J306" s="94"/>
    </row>
    <row r="307" spans="1:10" s="97" customFormat="1" ht="12" customHeight="1">
      <c r="A307" s="415">
        <v>535</v>
      </c>
      <c r="B307" s="115" t="s">
        <v>314</v>
      </c>
      <c r="C307" s="116"/>
      <c r="D307" s="116">
        <v>0</v>
      </c>
      <c r="E307" s="116">
        <v>12000</v>
      </c>
      <c r="F307" s="116">
        <v>12000</v>
      </c>
      <c r="G307" s="116">
        <v>12000</v>
      </c>
      <c r="H307" s="116">
        <v>12000</v>
      </c>
      <c r="I307" s="116">
        <v>12000</v>
      </c>
      <c r="J307" s="94" t="s">
        <v>401</v>
      </c>
    </row>
    <row r="308" spans="1:10" s="97" customFormat="1" ht="12" hidden="1" customHeight="1">
      <c r="A308" s="415">
        <v>536</v>
      </c>
      <c r="B308" s="115" t="s">
        <v>315</v>
      </c>
      <c r="C308" s="116"/>
      <c r="D308" s="116">
        <v>0</v>
      </c>
      <c r="E308" s="116">
        <v>0</v>
      </c>
      <c r="F308" s="116">
        <v>0</v>
      </c>
      <c r="G308" s="116">
        <v>0</v>
      </c>
      <c r="H308" s="116">
        <v>0</v>
      </c>
      <c r="I308" s="116">
        <v>0</v>
      </c>
      <c r="J308" s="94"/>
    </row>
    <row r="309" spans="1:10" s="97" customFormat="1" ht="12" customHeight="1">
      <c r="A309" s="415">
        <v>540</v>
      </c>
      <c r="B309" s="115" t="s">
        <v>316</v>
      </c>
      <c r="C309" s="116">
        <v>0</v>
      </c>
      <c r="D309" s="116">
        <v>8472</v>
      </c>
      <c r="E309" s="116">
        <v>1000</v>
      </c>
      <c r="F309" s="116">
        <v>2000</v>
      </c>
      <c r="G309" s="116">
        <v>2000</v>
      </c>
      <c r="H309" s="116">
        <v>2000</v>
      </c>
      <c r="I309" s="116">
        <v>2000</v>
      </c>
      <c r="J309" s="94" t="s">
        <v>402</v>
      </c>
    </row>
    <row r="310" spans="1:10" s="97" customFormat="1" ht="12" customHeight="1">
      <c r="A310" s="415">
        <v>550</v>
      </c>
      <c r="B310" s="115" t="s">
        <v>317</v>
      </c>
      <c r="C310" s="116">
        <v>0</v>
      </c>
      <c r="D310" s="116">
        <v>5145</v>
      </c>
      <c r="E310" s="116">
        <v>1810</v>
      </c>
      <c r="F310" s="116">
        <v>1215</v>
      </c>
      <c r="G310" s="116">
        <v>1620</v>
      </c>
      <c r="H310" s="116">
        <v>2025</v>
      </c>
      <c r="I310" s="116">
        <v>2430</v>
      </c>
      <c r="J310" s="94"/>
    </row>
    <row r="311" spans="1:10" s="97" customFormat="1" ht="12" customHeight="1">
      <c r="A311" s="415">
        <v>570</v>
      </c>
      <c r="B311" s="115" t="s">
        <v>318</v>
      </c>
      <c r="C311" s="116">
        <v>0</v>
      </c>
      <c r="D311" s="116">
        <v>0</v>
      </c>
      <c r="E311" s="116">
        <v>4050</v>
      </c>
      <c r="F311" s="116">
        <v>6226.875</v>
      </c>
      <c r="G311" s="116">
        <v>8510.0625</v>
      </c>
      <c r="H311" s="116">
        <v>10903.517578125</v>
      </c>
      <c r="I311" s="116">
        <v>13411.3266210937</v>
      </c>
      <c r="J311" s="94" t="s">
        <v>403</v>
      </c>
    </row>
    <row r="312" spans="1:10" s="97" customFormat="1" ht="12" hidden="1" customHeight="1">
      <c r="A312" s="415">
        <v>580</v>
      </c>
      <c r="B312" s="115" t="s">
        <v>319</v>
      </c>
      <c r="C312" s="116">
        <v>0</v>
      </c>
      <c r="D312" s="116">
        <v>0</v>
      </c>
      <c r="E312" s="116">
        <v>0</v>
      </c>
      <c r="F312" s="116">
        <v>0</v>
      </c>
      <c r="G312" s="116">
        <v>0</v>
      </c>
      <c r="H312" s="116">
        <v>0</v>
      </c>
      <c r="I312" s="116">
        <v>0</v>
      </c>
      <c r="J312" s="94"/>
    </row>
    <row r="313" spans="1:10" s="97" customFormat="1" ht="12" hidden="1" customHeight="1">
      <c r="A313" s="415">
        <v>581</v>
      </c>
      <c r="B313" s="115" t="s">
        <v>320</v>
      </c>
      <c r="C313" s="116"/>
      <c r="D313" s="116">
        <v>0</v>
      </c>
      <c r="E313" s="116">
        <v>0</v>
      </c>
      <c r="F313" s="116">
        <v>0</v>
      </c>
      <c r="G313" s="116">
        <v>0</v>
      </c>
      <c r="H313" s="116">
        <v>0</v>
      </c>
      <c r="I313" s="116">
        <v>0</v>
      </c>
      <c r="J313" s="94"/>
    </row>
    <row r="314" spans="1:10" s="97" customFormat="1" ht="12" hidden="1" customHeight="1">
      <c r="A314" s="415">
        <v>582</v>
      </c>
      <c r="B314" s="115" t="s">
        <v>321</v>
      </c>
      <c r="C314" s="116"/>
      <c r="D314" s="116">
        <v>0</v>
      </c>
      <c r="E314" s="116">
        <v>0</v>
      </c>
      <c r="F314" s="116">
        <v>0</v>
      </c>
      <c r="G314" s="116">
        <v>0</v>
      </c>
      <c r="H314" s="116">
        <v>0</v>
      </c>
      <c r="I314" s="116">
        <v>0</v>
      </c>
      <c r="J314" s="94"/>
    </row>
    <row r="315" spans="1:10" s="97" customFormat="1" ht="12" hidden="1" customHeight="1">
      <c r="A315" s="415">
        <v>583</v>
      </c>
      <c r="B315" s="115" t="s">
        <v>322</v>
      </c>
      <c r="C315" s="116"/>
      <c r="D315" s="116">
        <v>0</v>
      </c>
      <c r="E315" s="116">
        <v>0</v>
      </c>
      <c r="F315" s="116">
        <v>0</v>
      </c>
      <c r="G315" s="116">
        <v>0</v>
      </c>
      <c r="H315" s="116">
        <v>0</v>
      </c>
      <c r="I315" s="116">
        <v>0</v>
      </c>
      <c r="J315" s="94"/>
    </row>
    <row r="316" spans="1:10" s="97" customFormat="1" ht="12" hidden="1" customHeight="1">
      <c r="A316" s="415">
        <v>584</v>
      </c>
      <c r="B316" s="115" t="s">
        <v>323</v>
      </c>
      <c r="C316" s="116"/>
      <c r="D316" s="116">
        <v>0</v>
      </c>
      <c r="E316" s="116">
        <v>0</v>
      </c>
      <c r="F316" s="116">
        <v>0</v>
      </c>
      <c r="G316" s="116">
        <v>0</v>
      </c>
      <c r="H316" s="116">
        <v>0</v>
      </c>
      <c r="I316" s="116">
        <v>0</v>
      </c>
      <c r="J316" s="94"/>
    </row>
    <row r="317" spans="1:10" s="97" customFormat="1" ht="12" hidden="1" customHeight="1">
      <c r="A317" s="415">
        <v>585</v>
      </c>
      <c r="B317" s="115" t="s">
        <v>324</v>
      </c>
      <c r="C317" s="116"/>
      <c r="D317" s="116">
        <v>0</v>
      </c>
      <c r="E317" s="116">
        <v>0</v>
      </c>
      <c r="F317" s="116">
        <v>0</v>
      </c>
      <c r="G317" s="116">
        <v>0</v>
      </c>
      <c r="H317" s="116">
        <v>0</v>
      </c>
      <c r="I317" s="116">
        <v>0</v>
      </c>
      <c r="J317" s="94"/>
    </row>
    <row r="318" spans="1:10" s="97" customFormat="1" ht="12" hidden="1" customHeight="1">
      <c r="A318" s="415">
        <v>586</v>
      </c>
      <c r="B318" s="115" t="s">
        <v>325</v>
      </c>
      <c r="C318" s="116"/>
      <c r="D318" s="116">
        <v>0</v>
      </c>
      <c r="E318" s="116">
        <v>0</v>
      </c>
      <c r="F318" s="116">
        <v>0</v>
      </c>
      <c r="G318" s="116">
        <v>0</v>
      </c>
      <c r="H318" s="116">
        <v>0</v>
      </c>
      <c r="I318" s="116">
        <v>0</v>
      </c>
      <c r="J318" s="94"/>
    </row>
    <row r="319" spans="1:10" s="97" customFormat="1" ht="12" hidden="1" customHeight="1">
      <c r="A319" s="415">
        <v>587</v>
      </c>
      <c r="B319" s="115" t="s">
        <v>326</v>
      </c>
      <c r="C319" s="116"/>
      <c r="D319" s="116">
        <v>0</v>
      </c>
      <c r="E319" s="116">
        <v>0</v>
      </c>
      <c r="F319" s="116">
        <v>0</v>
      </c>
      <c r="G319" s="116">
        <v>0</v>
      </c>
      <c r="H319" s="116">
        <v>0</v>
      </c>
      <c r="I319" s="116">
        <v>0</v>
      </c>
      <c r="J319" s="94"/>
    </row>
    <row r="320" spans="1:10" s="97" customFormat="1" ht="12" hidden="1" customHeight="1">
      <c r="A320" s="415">
        <v>588</v>
      </c>
      <c r="B320" s="115" t="s">
        <v>327</v>
      </c>
      <c r="C320" s="116"/>
      <c r="D320" s="116">
        <v>0</v>
      </c>
      <c r="E320" s="116">
        <v>0</v>
      </c>
      <c r="F320" s="116">
        <v>0</v>
      </c>
      <c r="G320" s="116">
        <v>0</v>
      </c>
      <c r="H320" s="116">
        <v>0</v>
      </c>
      <c r="I320" s="116">
        <v>0</v>
      </c>
      <c r="J320" s="94"/>
    </row>
    <row r="321" spans="1:10" s="97" customFormat="1" ht="12" hidden="1" customHeight="1">
      <c r="A321" s="415">
        <v>589</v>
      </c>
      <c r="B321" s="115" t="s">
        <v>328</v>
      </c>
      <c r="C321" s="116"/>
      <c r="D321" s="116">
        <v>0</v>
      </c>
      <c r="E321" s="116">
        <v>0</v>
      </c>
      <c r="F321" s="116">
        <v>0</v>
      </c>
      <c r="G321" s="116">
        <v>0</v>
      </c>
      <c r="H321" s="116">
        <v>0</v>
      </c>
      <c r="I321" s="116">
        <v>0</v>
      </c>
      <c r="J321" s="94"/>
    </row>
    <row r="322" spans="1:10" s="97" customFormat="1" ht="12" customHeight="1">
      <c r="A322" s="415">
        <v>591</v>
      </c>
      <c r="B322" s="115" t="s">
        <v>329</v>
      </c>
      <c r="C322" s="116"/>
      <c r="D322" s="116">
        <v>0</v>
      </c>
      <c r="E322" s="116">
        <v>14812.875</v>
      </c>
      <c r="F322" s="116">
        <v>22663.69875</v>
      </c>
      <c r="G322" s="116">
        <v>30822.630300000001</v>
      </c>
      <c r="H322" s="116">
        <v>39298.853632500002</v>
      </c>
      <c r="I322" s="116">
        <v>48101.796846179997</v>
      </c>
      <c r="J322" s="94" t="s">
        <v>404</v>
      </c>
    </row>
    <row r="323" spans="1:10" s="97" customFormat="1" ht="12" hidden="1" customHeight="1">
      <c r="A323" s="415">
        <v>595</v>
      </c>
      <c r="B323" s="115" t="s">
        <v>166</v>
      </c>
      <c r="C323" s="116"/>
      <c r="D323" s="116">
        <v>0</v>
      </c>
      <c r="E323" s="116">
        <v>0</v>
      </c>
      <c r="F323" s="116">
        <v>0</v>
      </c>
      <c r="G323" s="116">
        <v>0</v>
      </c>
      <c r="H323" s="116">
        <v>0</v>
      </c>
      <c r="I323" s="116">
        <v>0</v>
      </c>
      <c r="J323" s="94"/>
    </row>
    <row r="324" spans="1:10" s="97" customFormat="1" ht="12" hidden="1" customHeight="1">
      <c r="A324" s="144"/>
      <c r="B324" s="115"/>
      <c r="C324" s="116"/>
      <c r="D324" s="116"/>
      <c r="E324" s="116"/>
      <c r="F324" s="116"/>
      <c r="G324" s="116"/>
      <c r="H324" s="116"/>
      <c r="I324" s="116"/>
      <c r="J324" s="94"/>
    </row>
    <row r="325" spans="1:10" s="98" customFormat="1" ht="12" customHeight="1">
      <c r="A325" s="103"/>
      <c r="B325" s="134" t="s">
        <v>474</v>
      </c>
      <c r="C325" s="117">
        <f t="shared" ref="C325:I325" si="45">SUM(C294:C324)</f>
        <v>0</v>
      </c>
      <c r="D325" s="117">
        <f t="shared" si="45"/>
        <v>43051</v>
      </c>
      <c r="E325" s="117">
        <f t="shared" si="45"/>
        <v>89218.705000000002</v>
      </c>
      <c r="F325" s="117">
        <f t="shared" si="45"/>
        <v>77471.403749999998</v>
      </c>
      <c r="G325" s="117">
        <f t="shared" si="45"/>
        <v>86114.567800000004</v>
      </c>
      <c r="H325" s="117">
        <f t="shared" si="45"/>
        <v>100498.043085625</v>
      </c>
      <c r="I325" s="117">
        <f t="shared" si="45"/>
        <v>115506.06213914871</v>
      </c>
      <c r="J325" s="104"/>
    </row>
    <row r="326" spans="1:10" s="97" customFormat="1" ht="12" customHeight="1">
      <c r="A326" s="103"/>
      <c r="B326" s="118"/>
      <c r="C326" s="116"/>
      <c r="D326" s="116"/>
      <c r="E326" s="116"/>
      <c r="F326" s="116"/>
      <c r="G326" s="116"/>
      <c r="H326" s="116"/>
      <c r="I326" s="116"/>
      <c r="J326" s="94"/>
    </row>
    <row r="327" spans="1:10" s="97" customFormat="1" ht="12" customHeight="1">
      <c r="A327" s="134" t="s">
        <v>129</v>
      </c>
      <c r="C327" s="116"/>
      <c r="D327" s="116"/>
      <c r="E327" s="116"/>
      <c r="F327" s="116"/>
      <c r="G327" s="116"/>
      <c r="H327" s="116"/>
      <c r="I327" s="116"/>
      <c r="J327" s="94"/>
    </row>
    <row r="328" spans="1:10" s="97" customFormat="1" ht="12" hidden="1" customHeight="1">
      <c r="A328" s="144" t="s">
        <v>24</v>
      </c>
      <c r="B328" s="115"/>
      <c r="C328" s="116"/>
      <c r="D328" s="116"/>
      <c r="E328" s="116"/>
      <c r="F328" s="116"/>
      <c r="G328" s="116"/>
      <c r="H328" s="116"/>
      <c r="I328" s="116"/>
      <c r="J328" s="94"/>
    </row>
    <row r="329" spans="1:10" s="97" customFormat="1" ht="12" hidden="1" customHeight="1">
      <c r="A329" s="415">
        <v>600</v>
      </c>
      <c r="B329" s="115" t="s">
        <v>129</v>
      </c>
      <c r="C329" s="116"/>
      <c r="D329" s="116">
        <v>0</v>
      </c>
      <c r="E329" s="116">
        <v>0</v>
      </c>
      <c r="F329" s="116">
        <v>0</v>
      </c>
      <c r="G329" s="116">
        <v>0</v>
      </c>
      <c r="H329" s="116">
        <v>0</v>
      </c>
      <c r="I329" s="116">
        <v>0</v>
      </c>
      <c r="J329" s="94"/>
    </row>
    <row r="330" spans="1:10" s="97" customFormat="1" ht="12" customHeight="1">
      <c r="A330" s="415">
        <v>610</v>
      </c>
      <c r="B330" s="115" t="s">
        <v>330</v>
      </c>
      <c r="C330" s="116">
        <v>0</v>
      </c>
      <c r="D330" s="116">
        <v>37200</v>
      </c>
      <c r="E330" s="116">
        <v>11390</v>
      </c>
      <c r="F330" s="116">
        <v>13365</v>
      </c>
      <c r="G330" s="116">
        <v>17820</v>
      </c>
      <c r="H330" s="116">
        <v>22275</v>
      </c>
      <c r="I330" s="116">
        <v>26730</v>
      </c>
      <c r="J330" s="94" t="s">
        <v>405</v>
      </c>
    </row>
    <row r="331" spans="1:10" s="97" customFormat="1" ht="12" customHeight="1">
      <c r="A331" s="415">
        <v>612</v>
      </c>
      <c r="B331" s="115" t="s">
        <v>331</v>
      </c>
      <c r="C331" s="116">
        <v>0</v>
      </c>
      <c r="D331" s="116">
        <v>49300</v>
      </c>
      <c r="E331" s="116">
        <v>5000</v>
      </c>
      <c r="F331" s="116">
        <v>17389.583333333299</v>
      </c>
      <c r="G331" s="116">
        <v>19400</v>
      </c>
      <c r="H331" s="116">
        <v>21150</v>
      </c>
      <c r="I331" s="116">
        <v>22650</v>
      </c>
      <c r="J331" s="94" t="s">
        <v>406</v>
      </c>
    </row>
    <row r="332" spans="1:10" s="97" customFormat="1" ht="12" hidden="1" customHeight="1">
      <c r="A332" s="415">
        <v>626</v>
      </c>
      <c r="B332" s="115" t="s">
        <v>332</v>
      </c>
      <c r="C332" s="116"/>
      <c r="D332" s="116">
        <v>0</v>
      </c>
      <c r="E332" s="116">
        <v>0</v>
      </c>
      <c r="F332" s="116">
        <v>0</v>
      </c>
      <c r="G332" s="116">
        <v>0</v>
      </c>
      <c r="H332" s="116">
        <v>0</v>
      </c>
      <c r="I332" s="116">
        <v>0</v>
      </c>
      <c r="J332" s="94"/>
    </row>
    <row r="333" spans="1:10" s="97" customFormat="1" ht="12" hidden="1" customHeight="1">
      <c r="A333" s="415">
        <v>629</v>
      </c>
      <c r="B333" s="115" t="s">
        <v>333</v>
      </c>
      <c r="C333" s="116"/>
      <c r="D333" s="116">
        <v>0</v>
      </c>
      <c r="E333" s="116">
        <v>0</v>
      </c>
      <c r="F333" s="116">
        <v>0</v>
      </c>
      <c r="G333" s="116">
        <v>0</v>
      </c>
      <c r="H333" s="116">
        <v>0</v>
      </c>
      <c r="I333" s="116">
        <v>0</v>
      </c>
      <c r="J333" s="94"/>
    </row>
    <row r="334" spans="1:10" s="97" customFormat="1" ht="12" customHeight="1">
      <c r="A334" s="415">
        <v>630</v>
      </c>
      <c r="B334" s="115" t="s">
        <v>334</v>
      </c>
      <c r="C334" s="116"/>
      <c r="D334" s="116">
        <v>0</v>
      </c>
      <c r="E334" s="116">
        <v>89100</v>
      </c>
      <c r="F334" s="116">
        <v>133650</v>
      </c>
      <c r="G334" s="116">
        <v>178200</v>
      </c>
      <c r="H334" s="116">
        <v>222750</v>
      </c>
      <c r="I334" s="116">
        <v>267300</v>
      </c>
      <c r="J334" s="94" t="s">
        <v>407</v>
      </c>
    </row>
    <row r="335" spans="1:10" s="97" customFormat="1" ht="12" customHeight="1">
      <c r="A335" s="415">
        <v>640</v>
      </c>
      <c r="B335" s="115" t="s">
        <v>335</v>
      </c>
      <c r="C335" s="116">
        <v>0</v>
      </c>
      <c r="D335" s="116">
        <v>7000</v>
      </c>
      <c r="E335" s="116">
        <v>8420</v>
      </c>
      <c r="F335" s="116">
        <v>13959.583333333299</v>
      </c>
      <c r="G335" s="116">
        <v>18805</v>
      </c>
      <c r="H335" s="116">
        <v>23390</v>
      </c>
      <c r="I335" s="116">
        <v>27725</v>
      </c>
      <c r="J335" s="94" t="s">
        <v>408</v>
      </c>
    </row>
    <row r="336" spans="1:10" s="97" customFormat="1" ht="12" customHeight="1">
      <c r="A336" s="415">
        <v>641</v>
      </c>
      <c r="B336" s="115" t="s">
        <v>336</v>
      </c>
      <c r="C336" s="116">
        <v>0</v>
      </c>
      <c r="D336" s="116">
        <v>0</v>
      </c>
      <c r="E336" s="116">
        <v>23720</v>
      </c>
      <c r="F336" s="116">
        <v>14580</v>
      </c>
      <c r="G336" s="116">
        <v>19440</v>
      </c>
      <c r="H336" s="116">
        <v>24300</v>
      </c>
      <c r="I336" s="116">
        <v>29160</v>
      </c>
      <c r="J336" s="94" t="s">
        <v>409</v>
      </c>
    </row>
    <row r="337" spans="1:10" s="97" customFormat="1" ht="12" hidden="1" customHeight="1">
      <c r="A337" s="415">
        <v>650</v>
      </c>
      <c r="B337" s="115" t="s">
        <v>337</v>
      </c>
      <c r="C337" s="116">
        <v>0</v>
      </c>
      <c r="D337" s="116">
        <v>0</v>
      </c>
      <c r="E337" s="116">
        <v>0</v>
      </c>
      <c r="F337" s="116">
        <v>0</v>
      </c>
      <c r="G337" s="116">
        <v>0</v>
      </c>
      <c r="H337" s="116">
        <v>0</v>
      </c>
      <c r="I337" s="116">
        <v>0</v>
      </c>
      <c r="J337" s="94" t="s">
        <v>410</v>
      </c>
    </row>
    <row r="338" spans="1:10" s="97" customFormat="1" ht="12" customHeight="1">
      <c r="A338" s="415">
        <v>651</v>
      </c>
      <c r="B338" s="115" t="s">
        <v>338</v>
      </c>
      <c r="C338" s="116">
        <v>0</v>
      </c>
      <c r="D338" s="116">
        <v>24900</v>
      </c>
      <c r="E338" s="116">
        <v>9040</v>
      </c>
      <c r="F338" s="116">
        <v>7860</v>
      </c>
      <c r="G338" s="116">
        <v>9480</v>
      </c>
      <c r="H338" s="116">
        <v>11100</v>
      </c>
      <c r="I338" s="116">
        <v>12720</v>
      </c>
      <c r="J338" s="94" t="s">
        <v>411</v>
      </c>
    </row>
    <row r="339" spans="1:10" s="97" customFormat="1" ht="12" customHeight="1">
      <c r="A339" s="415">
        <v>652</v>
      </c>
      <c r="B339" s="115" t="s">
        <v>339</v>
      </c>
      <c r="C339" s="116">
        <v>0</v>
      </c>
      <c r="D339" s="116">
        <v>69400</v>
      </c>
      <c r="E339" s="116">
        <v>19060</v>
      </c>
      <c r="F339" s="116">
        <v>3600</v>
      </c>
      <c r="G339" s="116">
        <v>10000</v>
      </c>
      <c r="H339" s="116">
        <v>10000</v>
      </c>
      <c r="I339" s="116">
        <v>10000</v>
      </c>
      <c r="J339" s="94" t="s">
        <v>412</v>
      </c>
    </row>
    <row r="340" spans="1:10" s="97" customFormat="1" ht="12" customHeight="1">
      <c r="A340" s="415">
        <v>653</v>
      </c>
      <c r="B340" s="115" t="s">
        <v>340</v>
      </c>
      <c r="C340" s="116">
        <v>0</v>
      </c>
      <c r="D340" s="116">
        <v>36000</v>
      </c>
      <c r="E340" s="116">
        <v>2430</v>
      </c>
      <c r="F340" s="116">
        <v>9720</v>
      </c>
      <c r="G340" s="116">
        <v>12150</v>
      </c>
      <c r="H340" s="116">
        <v>14580</v>
      </c>
      <c r="I340" s="116">
        <v>17010</v>
      </c>
      <c r="J340" s="94" t="s">
        <v>413</v>
      </c>
    </row>
    <row r="341" spans="1:10" s="97" customFormat="1" ht="12" hidden="1" customHeight="1">
      <c r="A341" s="144"/>
      <c r="B341" s="115"/>
      <c r="C341" s="116"/>
      <c r="D341" s="116"/>
      <c r="E341" s="116"/>
      <c r="F341" s="116"/>
      <c r="G341" s="116"/>
      <c r="H341" s="116"/>
      <c r="I341" s="116"/>
      <c r="J341" s="94"/>
    </row>
    <row r="342" spans="1:10" s="98" customFormat="1" ht="12" customHeight="1">
      <c r="A342" s="103"/>
      <c r="B342" s="134" t="s">
        <v>475</v>
      </c>
      <c r="C342" s="117">
        <f t="shared" ref="C342:I342" si="46">SUM(C328:C341)</f>
        <v>0</v>
      </c>
      <c r="D342" s="117">
        <f t="shared" si="46"/>
        <v>223800</v>
      </c>
      <c r="E342" s="117">
        <f t="shared" si="46"/>
        <v>168160</v>
      </c>
      <c r="F342" s="117">
        <f t="shared" si="46"/>
        <v>214124.16666666663</v>
      </c>
      <c r="G342" s="117">
        <f t="shared" si="46"/>
        <v>285295</v>
      </c>
      <c r="H342" s="117">
        <f t="shared" si="46"/>
        <v>349545</v>
      </c>
      <c r="I342" s="117">
        <f t="shared" si="46"/>
        <v>413295</v>
      </c>
      <c r="J342" s="104"/>
    </row>
    <row r="343" spans="1:10" s="97" customFormat="1" ht="12" customHeight="1">
      <c r="A343" s="103"/>
      <c r="B343" s="118"/>
      <c r="C343" s="116"/>
      <c r="D343" s="116"/>
      <c r="E343" s="116"/>
      <c r="F343" s="116"/>
      <c r="G343" s="116"/>
      <c r="H343" s="116"/>
      <c r="I343" s="116"/>
      <c r="J343" s="94"/>
    </row>
    <row r="344" spans="1:10" s="97" customFormat="1" ht="12" customHeight="1">
      <c r="A344" s="134" t="s">
        <v>153</v>
      </c>
      <c r="C344" s="116"/>
      <c r="D344" s="116"/>
      <c r="E344" s="116"/>
      <c r="F344" s="116"/>
      <c r="G344" s="116"/>
      <c r="H344" s="116"/>
      <c r="I344" s="116"/>
      <c r="J344" s="94"/>
    </row>
    <row r="345" spans="1:10" s="97" customFormat="1" ht="12" hidden="1" customHeight="1">
      <c r="A345" s="144" t="s">
        <v>24</v>
      </c>
      <c r="B345" s="115"/>
      <c r="C345" s="116"/>
      <c r="D345" s="116"/>
      <c r="E345" s="116"/>
      <c r="F345" s="116"/>
      <c r="G345" s="116"/>
      <c r="H345" s="116"/>
      <c r="I345" s="116"/>
      <c r="J345" s="94"/>
    </row>
    <row r="346" spans="1:10" s="97" customFormat="1" ht="12" hidden="1" customHeight="1">
      <c r="A346" s="415">
        <v>700</v>
      </c>
      <c r="B346" s="115" t="s">
        <v>341</v>
      </c>
      <c r="C346" s="116"/>
      <c r="D346" s="116">
        <v>0</v>
      </c>
      <c r="E346" s="116">
        <v>0</v>
      </c>
      <c r="F346" s="116">
        <v>0</v>
      </c>
      <c r="G346" s="116">
        <v>0</v>
      </c>
      <c r="H346" s="116">
        <v>0</v>
      </c>
      <c r="I346" s="116">
        <v>0</v>
      </c>
      <c r="J346" s="94"/>
    </row>
    <row r="347" spans="1:10" s="97" customFormat="1" ht="12" hidden="1" customHeight="1">
      <c r="A347" s="415">
        <v>710</v>
      </c>
      <c r="B347" s="115" t="s">
        <v>342</v>
      </c>
      <c r="C347" s="116"/>
      <c r="D347" s="116">
        <v>0</v>
      </c>
      <c r="E347" s="116">
        <v>0</v>
      </c>
      <c r="F347" s="116">
        <v>0</v>
      </c>
      <c r="G347" s="116">
        <v>0</v>
      </c>
      <c r="H347" s="116">
        <v>0</v>
      </c>
      <c r="I347" s="116">
        <v>0</v>
      </c>
      <c r="J347" s="94"/>
    </row>
    <row r="348" spans="1:10" s="97" customFormat="1" ht="12" hidden="1" customHeight="1">
      <c r="A348" s="415">
        <v>720</v>
      </c>
      <c r="B348" s="115" t="s">
        <v>343</v>
      </c>
      <c r="C348" s="116"/>
      <c r="D348" s="116">
        <v>0</v>
      </c>
      <c r="E348" s="116">
        <v>0</v>
      </c>
      <c r="F348" s="116">
        <v>0</v>
      </c>
      <c r="G348" s="116">
        <v>0</v>
      </c>
      <c r="H348" s="116">
        <v>0</v>
      </c>
      <c r="I348" s="116">
        <v>0</v>
      </c>
      <c r="J348" s="94"/>
    </row>
    <row r="349" spans="1:10" s="97" customFormat="1" ht="12" hidden="1" customHeight="1">
      <c r="A349" s="415">
        <v>730</v>
      </c>
      <c r="B349" s="115" t="s">
        <v>344</v>
      </c>
      <c r="C349" s="116"/>
      <c r="D349" s="116">
        <v>0</v>
      </c>
      <c r="E349" s="116">
        <v>0</v>
      </c>
      <c r="F349" s="116">
        <v>0</v>
      </c>
      <c r="G349" s="116">
        <v>0</v>
      </c>
      <c r="H349" s="116">
        <v>0</v>
      </c>
      <c r="I349" s="116">
        <v>0</v>
      </c>
      <c r="J349" s="94"/>
    </row>
    <row r="350" spans="1:10" s="97" customFormat="1" ht="12" hidden="1" customHeight="1">
      <c r="A350" s="415">
        <v>732</v>
      </c>
      <c r="B350" s="115" t="s">
        <v>345</v>
      </c>
      <c r="C350" s="116"/>
      <c r="D350" s="116">
        <v>0</v>
      </c>
      <c r="E350" s="116">
        <v>0</v>
      </c>
      <c r="F350" s="116">
        <v>0</v>
      </c>
      <c r="G350" s="116">
        <v>0</v>
      </c>
      <c r="H350" s="116">
        <v>0</v>
      </c>
      <c r="I350" s="116">
        <v>0</v>
      </c>
      <c r="J350" s="94"/>
    </row>
    <row r="351" spans="1:10" s="97" customFormat="1" ht="12" hidden="1" customHeight="1">
      <c r="A351" s="415">
        <v>733</v>
      </c>
      <c r="B351" s="115" t="s">
        <v>346</v>
      </c>
      <c r="C351" s="116"/>
      <c r="D351" s="116">
        <v>0</v>
      </c>
      <c r="E351" s="116">
        <v>0</v>
      </c>
      <c r="F351" s="116">
        <v>0</v>
      </c>
      <c r="G351" s="116">
        <v>0</v>
      </c>
      <c r="H351" s="116">
        <v>0</v>
      </c>
      <c r="I351" s="116">
        <v>0</v>
      </c>
      <c r="J351" s="94"/>
    </row>
    <row r="352" spans="1:10" s="97" customFormat="1" ht="12" hidden="1" customHeight="1">
      <c r="A352" s="415">
        <v>734</v>
      </c>
      <c r="B352" s="115" t="s">
        <v>347</v>
      </c>
      <c r="C352" s="116"/>
      <c r="D352" s="116">
        <v>0</v>
      </c>
      <c r="E352" s="116">
        <v>0</v>
      </c>
      <c r="F352" s="116">
        <v>0</v>
      </c>
      <c r="G352" s="116">
        <v>0</v>
      </c>
      <c r="H352" s="116">
        <v>0</v>
      </c>
      <c r="I352" s="116">
        <v>0</v>
      </c>
      <c r="J352" s="94"/>
    </row>
    <row r="353" spans="1:10" s="97" customFormat="1" ht="12" hidden="1" customHeight="1">
      <c r="A353" s="415">
        <v>735</v>
      </c>
      <c r="B353" s="115" t="s">
        <v>348</v>
      </c>
      <c r="C353" s="116"/>
      <c r="D353" s="116">
        <v>0</v>
      </c>
      <c r="E353" s="116">
        <v>0</v>
      </c>
      <c r="F353" s="116">
        <v>0</v>
      </c>
      <c r="G353" s="116">
        <v>0</v>
      </c>
      <c r="H353" s="116">
        <v>0</v>
      </c>
      <c r="I353" s="116">
        <v>0</v>
      </c>
      <c r="J353" s="94"/>
    </row>
    <row r="354" spans="1:10" s="97" customFormat="1" ht="12" hidden="1" customHeight="1">
      <c r="A354" s="415">
        <v>739</v>
      </c>
      <c r="B354" s="115" t="s">
        <v>349</v>
      </c>
      <c r="C354" s="116"/>
      <c r="D354" s="116">
        <v>0</v>
      </c>
      <c r="E354" s="116">
        <v>0</v>
      </c>
      <c r="F354" s="116">
        <v>0</v>
      </c>
      <c r="G354" s="116">
        <v>0</v>
      </c>
      <c r="H354" s="116">
        <v>0</v>
      </c>
      <c r="I354" s="116">
        <v>0</v>
      </c>
      <c r="J354" s="94"/>
    </row>
    <row r="355" spans="1:10" s="97" customFormat="1" ht="12" customHeight="1">
      <c r="A355" s="415">
        <v>790</v>
      </c>
      <c r="B355" s="115" t="s">
        <v>350</v>
      </c>
      <c r="C355" s="116"/>
      <c r="D355" s="116">
        <v>0</v>
      </c>
      <c r="E355" s="116">
        <v>4166.6666666666697</v>
      </c>
      <c r="F355" s="116">
        <v>8333.3333333333303</v>
      </c>
      <c r="G355" s="116">
        <v>8333.3333333333303</v>
      </c>
      <c r="H355" s="116">
        <v>8333.3333333333303</v>
      </c>
      <c r="I355" s="116">
        <v>8333.3333333333303</v>
      </c>
      <c r="J355" s="94" t="s">
        <v>414</v>
      </c>
    </row>
    <row r="356" spans="1:10" s="97" customFormat="1" ht="12" hidden="1" customHeight="1">
      <c r="A356" s="144"/>
      <c r="B356" s="115"/>
      <c r="C356" s="116"/>
      <c r="D356" s="116"/>
      <c r="E356" s="116"/>
      <c r="F356" s="116"/>
      <c r="G356" s="116"/>
      <c r="H356" s="116"/>
      <c r="I356" s="116"/>
      <c r="J356" s="94"/>
    </row>
    <row r="357" spans="1:10" s="98" customFormat="1" ht="12" customHeight="1">
      <c r="A357" s="103"/>
      <c r="B357" s="134" t="s">
        <v>476</v>
      </c>
      <c r="C357" s="117">
        <f t="shared" ref="C357:I357" si="47">SUM(C345:C356)</f>
        <v>0</v>
      </c>
      <c r="D357" s="117">
        <f t="shared" si="47"/>
        <v>0</v>
      </c>
      <c r="E357" s="117">
        <f t="shared" si="47"/>
        <v>4166.6666666666697</v>
      </c>
      <c r="F357" s="117">
        <f t="shared" si="47"/>
        <v>8333.3333333333303</v>
      </c>
      <c r="G357" s="117">
        <f t="shared" si="47"/>
        <v>8333.3333333333303</v>
      </c>
      <c r="H357" s="117">
        <f t="shared" si="47"/>
        <v>8333.3333333333303</v>
      </c>
      <c r="I357" s="117">
        <f t="shared" si="47"/>
        <v>8333.3333333333303</v>
      </c>
      <c r="J357" s="104"/>
    </row>
    <row r="358" spans="1:10" s="97" customFormat="1" ht="12" customHeight="1">
      <c r="A358" s="103"/>
      <c r="B358" s="118"/>
      <c r="C358" s="116"/>
      <c r="D358" s="116"/>
      <c r="E358" s="116"/>
      <c r="F358" s="116"/>
      <c r="G358" s="116"/>
      <c r="H358" s="116"/>
      <c r="I358" s="116"/>
      <c r="J358" s="94"/>
    </row>
    <row r="359" spans="1:10" s="97" customFormat="1" ht="12" customHeight="1">
      <c r="A359" s="134" t="s">
        <v>140</v>
      </c>
      <c r="C359" s="116"/>
      <c r="D359" s="116"/>
      <c r="E359" s="116"/>
      <c r="F359" s="116"/>
      <c r="G359" s="116"/>
      <c r="H359" s="116"/>
      <c r="I359" s="116"/>
      <c r="J359" s="94"/>
    </row>
    <row r="360" spans="1:10" s="97" customFormat="1" ht="12" hidden="1" customHeight="1">
      <c r="A360" s="144" t="s">
        <v>24</v>
      </c>
      <c r="B360" s="115"/>
      <c r="C360" s="116"/>
      <c r="D360" s="116"/>
      <c r="E360" s="116"/>
      <c r="F360" s="116"/>
      <c r="G360" s="116"/>
      <c r="H360" s="116"/>
      <c r="I360" s="116"/>
      <c r="J360" s="94"/>
    </row>
    <row r="361" spans="1:10" s="97" customFormat="1" ht="12" hidden="1" customHeight="1">
      <c r="A361" s="415">
        <v>800</v>
      </c>
      <c r="B361" s="115" t="s">
        <v>140</v>
      </c>
      <c r="C361" s="116"/>
      <c r="D361" s="116">
        <v>0</v>
      </c>
      <c r="E361" s="116">
        <v>0</v>
      </c>
      <c r="F361" s="116">
        <v>0</v>
      </c>
      <c r="G361" s="116">
        <v>0</v>
      </c>
      <c r="H361" s="116">
        <v>0</v>
      </c>
      <c r="I361" s="116">
        <v>0</v>
      </c>
      <c r="J361" s="94"/>
    </row>
    <row r="362" spans="1:10" s="97" customFormat="1" ht="12" customHeight="1">
      <c r="A362" s="415">
        <v>810</v>
      </c>
      <c r="B362" s="115" t="s">
        <v>351</v>
      </c>
      <c r="C362" s="116">
        <v>0</v>
      </c>
      <c r="D362" s="116">
        <v>250</v>
      </c>
      <c r="E362" s="116">
        <v>250</v>
      </c>
      <c r="F362" s="116">
        <v>250</v>
      </c>
      <c r="G362" s="116">
        <v>250</v>
      </c>
      <c r="H362" s="116">
        <v>250</v>
      </c>
      <c r="I362" s="116">
        <v>250</v>
      </c>
      <c r="J362" s="94" t="s">
        <v>415</v>
      </c>
    </row>
    <row r="363" spans="1:10" s="97" customFormat="1" ht="12" customHeight="1">
      <c r="A363" s="460">
        <v>830</v>
      </c>
      <c r="B363" s="459" t="s">
        <v>352</v>
      </c>
      <c r="C363" s="463"/>
      <c r="D363" s="463">
        <v>0</v>
      </c>
      <c r="E363" s="463">
        <v>0</v>
      </c>
      <c r="F363" s="463">
        <v>37688.32</v>
      </c>
      <c r="G363" s="463">
        <v>43311.68</v>
      </c>
      <c r="H363" s="116">
        <v>0</v>
      </c>
      <c r="I363" s="116">
        <v>0</v>
      </c>
      <c r="J363" s="94" t="s">
        <v>416</v>
      </c>
    </row>
    <row r="364" spans="1:10" s="97" customFormat="1" ht="12" customHeight="1">
      <c r="A364" s="415">
        <v>832</v>
      </c>
      <c r="B364" s="115" t="s">
        <v>353</v>
      </c>
      <c r="C364" s="116"/>
      <c r="D364" s="116">
        <v>0</v>
      </c>
      <c r="E364" s="116">
        <v>25000</v>
      </c>
      <c r="F364" s="116">
        <v>26686.44</v>
      </c>
      <c r="G364" s="116">
        <v>16063.03</v>
      </c>
      <c r="H364" s="116">
        <v>16063.03</v>
      </c>
      <c r="I364" s="116">
        <v>16063.03</v>
      </c>
      <c r="J364" s="94" t="s">
        <v>417</v>
      </c>
    </row>
    <row r="365" spans="1:10" s="97" customFormat="1" ht="12" hidden="1" customHeight="1">
      <c r="A365" s="415">
        <v>832.1</v>
      </c>
      <c r="B365" s="115" t="s">
        <v>354</v>
      </c>
      <c r="C365" s="116"/>
      <c r="D365" s="116">
        <v>0</v>
      </c>
      <c r="E365" s="116">
        <v>0</v>
      </c>
      <c r="F365" s="116">
        <v>0</v>
      </c>
      <c r="G365" s="116">
        <v>0</v>
      </c>
      <c r="H365" s="116">
        <v>0</v>
      </c>
      <c r="I365" s="116">
        <v>0</v>
      </c>
      <c r="J365" s="94"/>
    </row>
    <row r="366" spans="1:10" s="97" customFormat="1" ht="12" hidden="1" customHeight="1">
      <c r="A366" s="415">
        <v>832.2</v>
      </c>
      <c r="B366" s="115" t="s">
        <v>355</v>
      </c>
      <c r="C366" s="116"/>
      <c r="D366" s="116">
        <v>0</v>
      </c>
      <c r="E366" s="116">
        <v>0</v>
      </c>
      <c r="F366" s="116">
        <v>0</v>
      </c>
      <c r="G366" s="116">
        <v>0</v>
      </c>
      <c r="H366" s="116">
        <v>0</v>
      </c>
      <c r="I366" s="116">
        <v>0</v>
      </c>
      <c r="J366" s="94"/>
    </row>
    <row r="367" spans="1:10" s="97" customFormat="1" ht="12" hidden="1" customHeight="1">
      <c r="A367" s="415">
        <v>890</v>
      </c>
      <c r="B367" s="115" t="s">
        <v>356</v>
      </c>
      <c r="C367" s="116"/>
      <c r="D367" s="116">
        <v>0</v>
      </c>
      <c r="E367" s="116">
        <v>0</v>
      </c>
      <c r="F367" s="116">
        <v>0</v>
      </c>
      <c r="G367" s="116">
        <v>0</v>
      </c>
      <c r="H367" s="116">
        <v>0</v>
      </c>
      <c r="I367" s="116">
        <v>0</v>
      </c>
      <c r="J367" s="94"/>
    </row>
    <row r="368" spans="1:10" s="97" customFormat="1" ht="12" hidden="1" customHeight="1">
      <c r="A368" s="415">
        <v>890.1</v>
      </c>
      <c r="B368" s="115" t="s">
        <v>357</v>
      </c>
      <c r="C368" s="116"/>
      <c r="D368" s="116">
        <v>0</v>
      </c>
      <c r="E368" s="116">
        <v>0</v>
      </c>
      <c r="F368" s="116">
        <v>0</v>
      </c>
      <c r="G368" s="116">
        <v>0</v>
      </c>
      <c r="H368" s="116">
        <v>0</v>
      </c>
      <c r="I368" s="116">
        <v>0</v>
      </c>
      <c r="J368" s="94"/>
    </row>
    <row r="369" spans="1:10" s="97" customFormat="1" ht="12" hidden="1" customHeight="1">
      <c r="A369" s="415">
        <v>892</v>
      </c>
      <c r="B369" s="115" t="s">
        <v>358</v>
      </c>
      <c r="C369" s="116"/>
      <c r="D369" s="116">
        <v>0</v>
      </c>
      <c r="E369" s="116">
        <v>0</v>
      </c>
      <c r="F369" s="116">
        <v>0</v>
      </c>
      <c r="G369" s="116">
        <v>0</v>
      </c>
      <c r="H369" s="116">
        <v>0</v>
      </c>
      <c r="I369" s="116">
        <v>0</v>
      </c>
      <c r="J369" s="94"/>
    </row>
    <row r="370" spans="1:10" s="97" customFormat="1" ht="12" hidden="1" customHeight="1">
      <c r="A370" s="415">
        <v>893</v>
      </c>
      <c r="B370" s="115" t="s">
        <v>359</v>
      </c>
      <c r="C370" s="116"/>
      <c r="D370" s="116">
        <v>0</v>
      </c>
      <c r="E370" s="116">
        <v>0</v>
      </c>
      <c r="F370" s="116">
        <v>0</v>
      </c>
      <c r="G370" s="116">
        <v>0</v>
      </c>
      <c r="H370" s="116">
        <v>0</v>
      </c>
      <c r="I370" s="116">
        <v>0</v>
      </c>
      <c r="J370" s="94"/>
    </row>
    <row r="371" spans="1:10" s="97" customFormat="1" ht="12" hidden="1" customHeight="1">
      <c r="A371" s="415">
        <v>894</v>
      </c>
      <c r="B371" s="115" t="s">
        <v>360</v>
      </c>
      <c r="C371" s="116"/>
      <c r="D371" s="116">
        <v>0</v>
      </c>
      <c r="E371" s="116">
        <v>0</v>
      </c>
      <c r="F371" s="116">
        <v>0</v>
      </c>
      <c r="G371" s="116">
        <v>0</v>
      </c>
      <c r="H371" s="116">
        <v>0</v>
      </c>
      <c r="I371" s="116">
        <v>0</v>
      </c>
      <c r="J371" s="94"/>
    </row>
    <row r="372" spans="1:10" s="97" customFormat="1" ht="12" hidden="1" customHeight="1">
      <c r="A372" s="415">
        <v>898</v>
      </c>
      <c r="B372" s="115" t="s">
        <v>361</v>
      </c>
      <c r="C372" s="116"/>
      <c r="D372" s="116"/>
      <c r="E372" s="116"/>
      <c r="F372" s="116"/>
      <c r="G372" s="116"/>
      <c r="H372" s="116"/>
      <c r="I372" s="116"/>
      <c r="J372" s="94"/>
    </row>
    <row r="373" spans="1:10" s="97" customFormat="1" ht="12" hidden="1" customHeight="1">
      <c r="A373" s="415">
        <v>899</v>
      </c>
      <c r="B373" s="115" t="s">
        <v>362</v>
      </c>
      <c r="C373" s="116"/>
      <c r="D373" s="116">
        <v>0</v>
      </c>
      <c r="E373" s="116">
        <v>0</v>
      </c>
      <c r="F373" s="116">
        <v>0</v>
      </c>
      <c r="G373" s="116">
        <v>0</v>
      </c>
      <c r="H373" s="116">
        <v>0</v>
      </c>
      <c r="I373" s="116">
        <v>0</v>
      </c>
      <c r="J373" s="94"/>
    </row>
    <row r="374" spans="1:10" s="97" customFormat="1" ht="12" hidden="1" customHeight="1">
      <c r="A374" s="144"/>
      <c r="B374" s="115"/>
      <c r="C374" s="116"/>
      <c r="D374" s="116"/>
      <c r="E374" s="116"/>
      <c r="F374" s="116"/>
      <c r="G374" s="116"/>
      <c r="H374" s="116"/>
      <c r="I374" s="116"/>
      <c r="J374" s="94"/>
    </row>
    <row r="375" spans="1:10" s="98" customFormat="1" ht="12" customHeight="1">
      <c r="A375" s="103"/>
      <c r="B375" s="134" t="s">
        <v>477</v>
      </c>
      <c r="C375" s="117">
        <f t="shared" ref="C375:I375" si="48">SUM(C360:C374)</f>
        <v>0</v>
      </c>
      <c r="D375" s="117">
        <f t="shared" si="48"/>
        <v>250</v>
      </c>
      <c r="E375" s="117">
        <f t="shared" si="48"/>
        <v>25250</v>
      </c>
      <c r="F375" s="117">
        <f t="shared" si="48"/>
        <v>64624.759999999995</v>
      </c>
      <c r="G375" s="117">
        <f t="shared" si="48"/>
        <v>59624.71</v>
      </c>
      <c r="H375" s="117">
        <f t="shared" si="48"/>
        <v>16313.03</v>
      </c>
      <c r="I375" s="117">
        <f t="shared" si="48"/>
        <v>16313.03</v>
      </c>
      <c r="J375" s="104"/>
    </row>
    <row r="376" spans="1:10" s="97" customFormat="1" ht="12" customHeight="1">
      <c r="A376" s="103"/>
      <c r="B376" s="118"/>
      <c r="C376" s="116"/>
      <c r="D376" s="116"/>
      <c r="E376" s="116"/>
      <c r="F376" s="116"/>
      <c r="G376" s="116"/>
      <c r="H376" s="116"/>
      <c r="I376" s="116"/>
      <c r="J376" s="94"/>
    </row>
    <row r="377" spans="1:10" s="97" customFormat="1" ht="12" customHeight="1">
      <c r="A377" s="134" t="s">
        <v>145</v>
      </c>
      <c r="C377" s="116"/>
      <c r="D377" s="116"/>
      <c r="E377" s="116"/>
      <c r="F377" s="116"/>
      <c r="G377" s="116"/>
      <c r="H377" s="116"/>
      <c r="I377" s="116"/>
      <c r="J377" s="94"/>
    </row>
    <row r="378" spans="1:10" s="97" customFormat="1" ht="12" hidden="1" customHeight="1">
      <c r="A378" s="144" t="s">
        <v>24</v>
      </c>
      <c r="B378" s="115"/>
      <c r="C378" s="116"/>
      <c r="D378" s="116"/>
      <c r="E378" s="116"/>
      <c r="F378" s="116"/>
      <c r="G378" s="116"/>
      <c r="H378" s="116"/>
      <c r="I378" s="116"/>
      <c r="J378" s="94"/>
    </row>
    <row r="379" spans="1:10" s="97" customFormat="1" ht="12" hidden="1" customHeight="1">
      <c r="A379" s="415">
        <v>900</v>
      </c>
      <c r="B379" s="115" t="s">
        <v>145</v>
      </c>
      <c r="C379" s="116"/>
      <c r="D379" s="116">
        <v>0</v>
      </c>
      <c r="E379" s="116">
        <v>0</v>
      </c>
      <c r="F379" s="116">
        <v>0</v>
      </c>
      <c r="G379" s="116">
        <v>0</v>
      </c>
      <c r="H379" s="116">
        <v>0</v>
      </c>
      <c r="I379" s="116">
        <v>0</v>
      </c>
      <c r="J379" s="94"/>
    </row>
    <row r="380" spans="1:10" s="97" customFormat="1" ht="12" hidden="1" customHeight="1">
      <c r="A380" s="415">
        <v>910</v>
      </c>
      <c r="B380" s="115" t="s">
        <v>363</v>
      </c>
      <c r="C380" s="116"/>
      <c r="D380" s="116">
        <v>0</v>
      </c>
      <c r="E380" s="116">
        <v>0</v>
      </c>
      <c r="F380" s="116">
        <v>0</v>
      </c>
      <c r="G380" s="116">
        <v>0</v>
      </c>
      <c r="H380" s="116">
        <v>0</v>
      </c>
      <c r="I380" s="116">
        <v>0</v>
      </c>
      <c r="J380" s="94"/>
    </row>
    <row r="381" spans="1:10" s="97" customFormat="1" ht="12" hidden="1" customHeight="1">
      <c r="A381" s="415">
        <v>940</v>
      </c>
      <c r="B381" s="115" t="s">
        <v>364</v>
      </c>
      <c r="C381" s="116"/>
      <c r="D381" s="116">
        <v>0</v>
      </c>
      <c r="E381" s="116">
        <v>0</v>
      </c>
      <c r="F381" s="116">
        <v>0</v>
      </c>
      <c r="G381" s="116">
        <v>0</v>
      </c>
      <c r="H381" s="116">
        <v>0</v>
      </c>
      <c r="I381" s="116">
        <v>0</v>
      </c>
      <c r="J381" s="94"/>
    </row>
    <row r="382" spans="1:10" s="97" customFormat="1" ht="12" hidden="1" customHeight="1">
      <c r="A382" s="415">
        <v>999.1</v>
      </c>
      <c r="B382" s="115" t="s">
        <v>365</v>
      </c>
      <c r="C382" s="116"/>
      <c r="D382" s="116">
        <v>0</v>
      </c>
      <c r="E382" s="116">
        <v>0</v>
      </c>
      <c r="F382" s="116">
        <v>0</v>
      </c>
      <c r="G382" s="116">
        <v>0</v>
      </c>
      <c r="H382" s="116">
        <v>0</v>
      </c>
      <c r="I382" s="116">
        <v>0</v>
      </c>
      <c r="J382" s="94"/>
    </row>
    <row r="383" spans="1:10" s="97" customFormat="1" ht="12" hidden="1" customHeight="1">
      <c r="A383" s="144"/>
      <c r="B383" s="115"/>
      <c r="C383" s="116"/>
      <c r="D383" s="116"/>
      <c r="E383" s="116"/>
      <c r="F383" s="116"/>
      <c r="G383" s="116"/>
      <c r="H383" s="116"/>
      <c r="I383" s="116"/>
      <c r="J383" s="94"/>
    </row>
    <row r="384" spans="1:10" s="98" customFormat="1" ht="12" customHeight="1">
      <c r="A384" s="103"/>
      <c r="B384" s="134" t="s">
        <v>478</v>
      </c>
      <c r="C384" s="117">
        <f t="shared" ref="C384:I384" si="49">SUM(C378:C383)</f>
        <v>0</v>
      </c>
      <c r="D384" s="117">
        <f t="shared" si="49"/>
        <v>0</v>
      </c>
      <c r="E384" s="117">
        <f t="shared" si="49"/>
        <v>0</v>
      </c>
      <c r="F384" s="117">
        <f t="shared" si="49"/>
        <v>0</v>
      </c>
      <c r="G384" s="117">
        <f t="shared" si="49"/>
        <v>0</v>
      </c>
      <c r="H384" s="117">
        <f t="shared" si="49"/>
        <v>0</v>
      </c>
      <c r="I384" s="117">
        <f t="shared" si="49"/>
        <v>0</v>
      </c>
      <c r="J384" s="104"/>
    </row>
    <row r="385" spans="1:10" s="97" customFormat="1" ht="12" customHeight="1">
      <c r="A385" s="103"/>
      <c r="B385" s="118"/>
      <c r="C385" s="116"/>
      <c r="D385" s="116"/>
      <c r="E385" s="116"/>
      <c r="F385" s="116"/>
      <c r="G385" s="116"/>
      <c r="H385" s="116"/>
      <c r="I385" s="116"/>
      <c r="J385" s="94"/>
    </row>
    <row r="386" spans="1:10" s="98" customFormat="1" ht="12" customHeight="1">
      <c r="A386" s="135" t="s">
        <v>58</v>
      </c>
      <c r="B386" s="118"/>
      <c r="C386" s="117">
        <f t="shared" ref="C386:I386" si="50">C229+C245+C270+C291+C325+C342+C357+C375+C384</f>
        <v>0</v>
      </c>
      <c r="D386" s="117">
        <f t="shared" si="50"/>
        <v>527154.04</v>
      </c>
      <c r="E386" s="117">
        <f t="shared" si="50"/>
        <v>1443405.1016666668</v>
      </c>
      <c r="F386" s="117">
        <f t="shared" si="50"/>
        <v>1945797.5774166663</v>
      </c>
      <c r="G386" s="117">
        <f t="shared" si="50"/>
        <v>2691396.6240999997</v>
      </c>
      <c r="H386" s="117">
        <f t="shared" si="50"/>
        <v>3330523.9998449581</v>
      </c>
      <c r="I386" s="117">
        <f t="shared" si="50"/>
        <v>3953361.7084570024</v>
      </c>
      <c r="J386" s="104"/>
    </row>
    <row r="387" spans="1:10" s="98" customFormat="1">
      <c r="A387" s="135"/>
      <c r="B387" s="102"/>
      <c r="C387" s="102"/>
      <c r="J387" s="104"/>
    </row>
    <row r="388" spans="1:10">
      <c r="C388" s="121"/>
      <c r="J388" s="94"/>
    </row>
    <row r="389" spans="1:10">
      <c r="J389" s="94"/>
    </row>
  </sheetData>
  <sheetProtection selectLockedCells="1"/>
  <dataConsolidate/>
  <mergeCells count="2">
    <mergeCell ref="C5:C6"/>
    <mergeCell ref="J5:J6"/>
  </mergeCells>
  <pageMargins left="0.75" right="0.75" top="0.75" bottom="0.75" header="0.5" footer="0.5"/>
  <pageSetup scale="65" fitToHeight="0" orientation="landscape" horizontalDpi="300" verticalDpi="300" r:id="rId1"/>
  <headerFooter alignWithMargins="0"/>
  <rowBreaks count="3" manualBreakCount="3">
    <brk id="46" max="13" man="1"/>
    <brk id="81" max="13" man="1"/>
    <brk id="16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1">
    <tabColor rgb="FF0070C0"/>
    <pageSetUpPr fitToPage="1"/>
  </sheetPr>
  <dimension ref="A1:GP388"/>
  <sheetViews>
    <sheetView showGridLines="0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8" sqref="C8"/>
    </sheetView>
  </sheetViews>
  <sheetFormatPr defaultColWidth="9.140625" defaultRowHeight="12" outlineLevelRow="1" outlineLevelCol="1"/>
  <cols>
    <col min="1" max="1" width="10" style="72" customWidth="1" collapsed="1"/>
    <col min="2" max="2" width="50.7109375" style="34" customWidth="1" collapsed="1"/>
    <col min="3" max="3" width="11.7109375" style="34" hidden="1" customWidth="1" outlineLevel="1" collapsed="1"/>
    <col min="4" max="4" width="11.7109375" style="34" customWidth="1" outlineLevel="1" collapsed="1"/>
    <col min="5" max="5" width="2.85546875" style="34" hidden="1" customWidth="1" outlineLevel="1" collapsed="1"/>
    <col min="6" max="6" width="11.7109375" style="34" hidden="1" customWidth="1" outlineLevel="1" collapsed="1"/>
    <col min="7" max="7" width="0.140625" style="34" hidden="1" customWidth="1" outlineLevel="1" collapsed="1"/>
    <col min="8" max="8" width="11.7109375" style="34" hidden="1" customWidth="1"/>
    <col min="9" max="9" width="11.7109375" style="34" customWidth="1" collapsed="1"/>
    <col min="10" max="11" width="11.7109375" style="34" hidden="1" customWidth="1" collapsed="1"/>
    <col min="12" max="12" width="0.140625" style="34" hidden="1" customWidth="1" collapsed="1"/>
    <col min="13" max="13" width="11.7109375" style="34" hidden="1" customWidth="1" outlineLevel="1" collapsed="1"/>
    <col min="14" max="14" width="11.7109375" style="34" customWidth="1" outlineLevel="1" collapsed="1"/>
    <col min="15" max="16" width="11.7109375" style="34" hidden="1" customWidth="1" outlineLevel="1" collapsed="1"/>
    <col min="17" max="17" width="0.140625" style="34" customWidth="1" outlineLevel="1" collapsed="1"/>
    <col min="18" max="18" width="11.7109375" style="34" hidden="1" customWidth="1" outlineLevel="1" collapsed="1"/>
    <col min="19" max="19" width="11.7109375" style="34" customWidth="1" outlineLevel="1" collapsed="1"/>
    <col min="20" max="20" width="2.85546875" style="34" hidden="1" customWidth="1" outlineLevel="1" collapsed="1"/>
    <col min="21" max="21" width="11.7109375" style="34" hidden="1" customWidth="1" outlineLevel="1" collapsed="1"/>
    <col min="22" max="22" width="0.140625" style="34" hidden="1" customWidth="1" outlineLevel="1" collapsed="1"/>
    <col min="23" max="23" width="12" style="34" hidden="1" customWidth="1"/>
    <col min="24" max="24" width="12" style="34" customWidth="1"/>
    <col min="25" max="25" width="2.28515625" style="34" hidden="1" customWidth="1" collapsed="1"/>
    <col min="26" max="26" width="11.7109375" style="34" hidden="1" customWidth="1" collapsed="1"/>
    <col min="27" max="27" width="0.140625" style="34" hidden="1" customWidth="1" collapsed="1"/>
    <col min="28" max="28" width="11.7109375" style="34" hidden="1" customWidth="1" outlineLevel="1" collapsed="1"/>
    <col min="29" max="29" width="11.7109375" style="34" customWidth="1" outlineLevel="1" collapsed="1"/>
    <col min="30" max="31" width="11.7109375" style="34" hidden="1" customWidth="1" outlineLevel="1" collapsed="1"/>
    <col min="32" max="32" width="0.140625" style="34" customWidth="1" outlineLevel="1" collapsed="1"/>
    <col min="33" max="33" width="11.7109375" style="34" hidden="1" customWidth="1"/>
    <col min="34" max="34" width="11.7109375" style="34" customWidth="1"/>
    <col min="35" max="35" width="2.28515625" style="34" hidden="1" customWidth="1" collapsed="1"/>
    <col min="36" max="36" width="11.7109375" style="34" hidden="1" customWidth="1" collapsed="1"/>
    <col min="37" max="37" width="0.140625" style="34" hidden="1" customWidth="1" collapsed="1"/>
    <col min="38" max="38" width="11.7109375" style="34" hidden="1" customWidth="1" collapsed="1"/>
    <col min="39" max="39" width="11.7109375" style="34" customWidth="1" collapsed="1"/>
    <col min="40" max="40" width="2.28515625" style="34" hidden="1" customWidth="1" collapsed="1"/>
    <col min="41" max="41" width="11.7109375" style="34" hidden="1" customWidth="1" collapsed="1"/>
    <col min="42" max="42" width="0.140625" style="34" hidden="1" customWidth="1" collapsed="1"/>
    <col min="43" max="43" width="11.7109375" style="34" hidden="1" customWidth="1" collapsed="1"/>
    <col min="44" max="44" width="11.7109375" style="34" customWidth="1" collapsed="1"/>
    <col min="45" max="45" width="2.28515625" style="34" hidden="1" customWidth="1" collapsed="1"/>
    <col min="46" max="46" width="11.7109375" style="34" hidden="1" customWidth="1" collapsed="1"/>
    <col min="47" max="47" width="0.140625" style="34" hidden="1" customWidth="1" collapsed="1"/>
    <col min="48" max="48" width="11.7109375" style="34" hidden="1" customWidth="1" collapsed="1"/>
    <col min="49" max="49" width="11.7109375" style="34" customWidth="1" collapsed="1"/>
    <col min="50" max="50" width="2.28515625" style="34" hidden="1" customWidth="1" collapsed="1"/>
    <col min="51" max="51" width="11.7109375" style="34" hidden="1" customWidth="1" collapsed="1"/>
    <col min="52" max="52" width="0.140625" style="34" hidden="1" customWidth="1" collapsed="1"/>
    <col min="53" max="53" width="9.140625" style="34" customWidth="1"/>
    <col min="54" max="198" width="9.140625" style="34"/>
    <col min="199" max="16384" width="9.140625" style="34" collapsed="1"/>
  </cols>
  <sheetData>
    <row r="1" spans="1:52" ht="15.75">
      <c r="A1" s="149" t="s">
        <v>462</v>
      </c>
    </row>
    <row r="2" spans="1:52" ht="12" customHeight="1">
      <c r="A2" s="150" t="s">
        <v>59</v>
      </c>
    </row>
    <row r="3" spans="1:52" ht="12" customHeight="1">
      <c r="A3" s="152" t="s">
        <v>463</v>
      </c>
    </row>
    <row r="4" spans="1:52" ht="12" customHeight="1" thickBot="1"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</row>
    <row r="5" spans="1:52" ht="13.5" customHeight="1" thickTop="1">
      <c r="C5" s="500" t="s">
        <v>479</v>
      </c>
      <c r="D5" s="500"/>
      <c r="E5" s="500"/>
      <c r="F5" s="500"/>
      <c r="G5" s="37"/>
      <c r="H5" s="500" t="s">
        <v>479</v>
      </c>
      <c r="I5" s="500"/>
      <c r="J5" s="500"/>
      <c r="K5" s="500"/>
      <c r="L5" s="37"/>
      <c r="M5" s="500" t="s">
        <v>479</v>
      </c>
      <c r="N5" s="500"/>
      <c r="O5" s="500"/>
      <c r="P5" s="500"/>
      <c r="Q5" s="37"/>
      <c r="R5" s="500" t="s">
        <v>490</v>
      </c>
      <c r="S5" s="500"/>
      <c r="T5" s="500"/>
      <c r="U5" s="500"/>
      <c r="V5" s="37"/>
      <c r="W5" s="500" t="s">
        <v>490</v>
      </c>
      <c r="X5" s="500"/>
      <c r="Y5" s="500"/>
      <c r="Z5" s="500"/>
      <c r="AA5" s="37"/>
      <c r="AB5" s="500" t="s">
        <v>490</v>
      </c>
      <c r="AC5" s="500"/>
      <c r="AD5" s="500"/>
      <c r="AE5" s="500"/>
      <c r="AF5" s="37"/>
      <c r="AG5" s="500" t="s">
        <v>482</v>
      </c>
      <c r="AH5" s="500"/>
      <c r="AI5" s="500"/>
      <c r="AJ5" s="500"/>
      <c r="AK5" s="37"/>
      <c r="AL5" s="500" t="s">
        <v>484</v>
      </c>
      <c r="AM5" s="500"/>
      <c r="AN5" s="500"/>
      <c r="AO5" s="500"/>
      <c r="AP5" s="37"/>
      <c r="AQ5" s="500" t="s">
        <v>486</v>
      </c>
      <c r="AR5" s="500"/>
      <c r="AS5" s="500"/>
      <c r="AT5" s="500"/>
      <c r="AU5" s="37"/>
      <c r="AV5" s="500" t="s">
        <v>488</v>
      </c>
      <c r="AW5" s="500"/>
      <c r="AX5" s="500"/>
      <c r="AY5" s="500"/>
      <c r="AZ5" s="37"/>
    </row>
    <row r="6" spans="1:52" ht="12" customHeight="1">
      <c r="C6" s="501" t="s">
        <v>480</v>
      </c>
      <c r="D6" s="501"/>
      <c r="E6" s="501"/>
      <c r="F6" s="501"/>
      <c r="G6" s="38"/>
      <c r="H6" s="501" t="s">
        <v>480</v>
      </c>
      <c r="I6" s="501"/>
      <c r="J6" s="501"/>
      <c r="K6" s="501"/>
      <c r="L6" s="38"/>
      <c r="M6" s="501" t="s">
        <v>480</v>
      </c>
      <c r="N6" s="501"/>
      <c r="O6" s="501"/>
      <c r="P6" s="501"/>
      <c r="Q6" s="38"/>
      <c r="R6" s="501" t="s">
        <v>491</v>
      </c>
      <c r="S6" s="501"/>
      <c r="T6" s="501"/>
      <c r="U6" s="501"/>
      <c r="V6" s="38"/>
      <c r="W6" s="501" t="s">
        <v>491</v>
      </c>
      <c r="X6" s="501"/>
      <c r="Y6" s="501"/>
      <c r="Z6" s="501"/>
      <c r="AA6" s="38"/>
      <c r="AB6" s="501" t="s">
        <v>491</v>
      </c>
      <c r="AC6" s="501"/>
      <c r="AD6" s="501"/>
      <c r="AE6" s="501"/>
      <c r="AF6" s="38"/>
      <c r="AG6" s="501" t="s">
        <v>483</v>
      </c>
      <c r="AH6" s="501"/>
      <c r="AI6" s="501"/>
      <c r="AJ6" s="501"/>
      <c r="AK6" s="38"/>
      <c r="AL6" s="501" t="s">
        <v>485</v>
      </c>
      <c r="AM6" s="501"/>
      <c r="AN6" s="501"/>
      <c r="AO6" s="501"/>
      <c r="AP6" s="38"/>
      <c r="AQ6" s="501" t="s">
        <v>487</v>
      </c>
      <c r="AR6" s="501"/>
      <c r="AS6" s="501"/>
      <c r="AT6" s="501"/>
      <c r="AU6" s="38"/>
      <c r="AV6" s="501" t="s">
        <v>489</v>
      </c>
      <c r="AW6" s="501"/>
      <c r="AX6" s="501"/>
      <c r="AY6" s="501"/>
      <c r="AZ6" s="38"/>
    </row>
    <row r="7" spans="1:52" s="39" customFormat="1" ht="45.75" customHeight="1">
      <c r="A7" s="129"/>
      <c r="C7" s="499" t="s">
        <v>492</v>
      </c>
      <c r="D7" s="499"/>
      <c r="E7" s="499"/>
      <c r="F7" s="499"/>
      <c r="G7" s="40"/>
      <c r="H7" s="499" t="s">
        <v>493</v>
      </c>
      <c r="I7" s="499"/>
      <c r="J7" s="499"/>
      <c r="K7" s="502"/>
      <c r="L7" s="40"/>
      <c r="M7" s="499" t="s">
        <v>494</v>
      </c>
      <c r="N7" s="499"/>
      <c r="O7" s="499"/>
      <c r="P7" s="502"/>
      <c r="Q7" s="40"/>
      <c r="R7" s="499" t="s">
        <v>492</v>
      </c>
      <c r="S7" s="499"/>
      <c r="T7" s="499"/>
      <c r="U7" s="499"/>
      <c r="V7" s="40"/>
      <c r="W7" s="499" t="s">
        <v>493</v>
      </c>
      <c r="X7" s="499"/>
      <c r="Y7" s="499"/>
      <c r="Z7" s="499"/>
      <c r="AA7" s="40"/>
      <c r="AB7" s="499" t="s">
        <v>494</v>
      </c>
      <c r="AC7" s="499"/>
      <c r="AD7" s="499"/>
      <c r="AE7" s="502"/>
      <c r="AF7" s="40"/>
      <c r="AG7" s="499" t="s">
        <v>12</v>
      </c>
      <c r="AH7" s="499"/>
      <c r="AI7" s="499"/>
      <c r="AJ7" s="499"/>
      <c r="AK7" s="40"/>
      <c r="AL7" s="499" t="s">
        <v>12</v>
      </c>
      <c r="AM7" s="499"/>
      <c r="AN7" s="499"/>
      <c r="AO7" s="499"/>
      <c r="AP7" s="40"/>
      <c r="AQ7" s="499" t="s">
        <v>12</v>
      </c>
      <c r="AR7" s="499"/>
      <c r="AS7" s="499"/>
      <c r="AT7" s="499"/>
      <c r="AU7" s="40"/>
      <c r="AV7" s="499" t="s">
        <v>12</v>
      </c>
      <c r="AW7" s="499"/>
      <c r="AX7" s="499"/>
      <c r="AY7" s="499"/>
      <c r="AZ7" s="40"/>
    </row>
    <row r="8" spans="1:52" s="39" customFormat="1" ht="24" hidden="1">
      <c r="A8" s="129"/>
      <c r="C8" s="41" t="s">
        <v>24</v>
      </c>
      <c r="D8" s="433" t="s">
        <v>462</v>
      </c>
      <c r="E8" s="41"/>
      <c r="F8" s="41" t="s">
        <v>60</v>
      </c>
      <c r="G8" s="40"/>
      <c r="H8" s="41" t="s">
        <v>24</v>
      </c>
      <c r="I8" s="433" t="s">
        <v>462</v>
      </c>
      <c r="J8" s="41"/>
      <c r="K8" s="41" t="s">
        <v>60</v>
      </c>
      <c r="L8" s="40"/>
      <c r="M8" s="41" t="s">
        <v>24</v>
      </c>
      <c r="N8" s="433" t="s">
        <v>462</v>
      </c>
      <c r="O8" s="41"/>
      <c r="P8" s="41" t="s">
        <v>60</v>
      </c>
      <c r="Q8" s="40"/>
      <c r="R8" s="400" t="s">
        <v>24</v>
      </c>
      <c r="S8" s="433" t="s">
        <v>462</v>
      </c>
      <c r="T8" s="400"/>
      <c r="U8" s="400" t="s">
        <v>60</v>
      </c>
      <c r="V8" s="40"/>
      <c r="W8" s="41" t="s">
        <v>24</v>
      </c>
      <c r="X8" s="433" t="s">
        <v>462</v>
      </c>
      <c r="Y8" s="41"/>
      <c r="Z8" s="41" t="s">
        <v>60</v>
      </c>
      <c r="AA8" s="40"/>
      <c r="AB8" s="400" t="s">
        <v>24</v>
      </c>
      <c r="AC8" s="433" t="s">
        <v>462</v>
      </c>
      <c r="AD8" s="400"/>
      <c r="AE8" s="400" t="s">
        <v>60</v>
      </c>
      <c r="AF8" s="40"/>
      <c r="AG8" s="41" t="s">
        <v>24</v>
      </c>
      <c r="AH8" s="433" t="s">
        <v>462</v>
      </c>
      <c r="AI8" s="41"/>
      <c r="AJ8" s="41" t="s">
        <v>60</v>
      </c>
      <c r="AK8" s="40"/>
      <c r="AL8" s="41" t="s">
        <v>24</v>
      </c>
      <c r="AM8" s="433" t="s">
        <v>462</v>
      </c>
      <c r="AN8" s="41"/>
      <c r="AO8" s="41" t="s">
        <v>60</v>
      </c>
      <c r="AP8" s="40"/>
      <c r="AQ8" s="41" t="s">
        <v>24</v>
      </c>
      <c r="AR8" s="433" t="s">
        <v>462</v>
      </c>
      <c r="AS8" s="41"/>
      <c r="AT8" s="41" t="s">
        <v>60</v>
      </c>
      <c r="AU8" s="40"/>
      <c r="AV8" s="41" t="s">
        <v>24</v>
      </c>
      <c r="AW8" s="433" t="s">
        <v>462</v>
      </c>
      <c r="AX8" s="41"/>
      <c r="AY8" s="41" t="s">
        <v>60</v>
      </c>
      <c r="AZ8" s="40"/>
    </row>
    <row r="9" spans="1:52" s="42" customFormat="1">
      <c r="A9" s="130"/>
      <c r="C9" s="43"/>
      <c r="D9" s="43"/>
      <c r="E9" s="43"/>
      <c r="F9" s="43"/>
      <c r="G9" s="44"/>
      <c r="H9" s="45"/>
      <c r="I9" s="45"/>
      <c r="J9" s="45"/>
      <c r="K9" s="43"/>
      <c r="L9" s="44"/>
      <c r="M9" s="43"/>
      <c r="N9" s="43"/>
      <c r="O9" s="43"/>
      <c r="P9" s="43"/>
      <c r="Q9" s="44"/>
      <c r="R9" s="43"/>
      <c r="S9" s="43"/>
      <c r="T9" s="43"/>
      <c r="U9" s="43"/>
      <c r="V9" s="44"/>
      <c r="W9" s="45"/>
      <c r="X9" s="45"/>
      <c r="Y9" s="45"/>
      <c r="Z9" s="43"/>
      <c r="AA9" s="44"/>
      <c r="AB9" s="43"/>
      <c r="AC9" s="43"/>
      <c r="AD9" s="43"/>
      <c r="AE9" s="43"/>
      <c r="AF9" s="44"/>
      <c r="AG9" s="45"/>
      <c r="AH9" s="45"/>
      <c r="AI9" s="45"/>
      <c r="AJ9" s="43"/>
      <c r="AK9" s="44"/>
      <c r="AL9" s="45"/>
      <c r="AM9" s="45"/>
      <c r="AN9" s="45"/>
      <c r="AO9" s="43"/>
      <c r="AP9" s="44"/>
      <c r="AQ9" s="45"/>
      <c r="AR9" s="45"/>
      <c r="AS9" s="45"/>
      <c r="AT9" s="43"/>
      <c r="AU9" s="44"/>
      <c r="AV9" s="45"/>
      <c r="AW9" s="45"/>
      <c r="AX9" s="45"/>
      <c r="AY9" s="43"/>
      <c r="AZ9" s="44"/>
    </row>
    <row r="10" spans="1:52" s="46" customFormat="1" ht="12" customHeight="1">
      <c r="A10" s="133" t="s">
        <v>13</v>
      </c>
      <c r="G10" s="48"/>
      <c r="L10" s="48"/>
      <c r="Q10" s="48"/>
      <c r="V10" s="48"/>
      <c r="AA10" s="48"/>
      <c r="AF10" s="48"/>
      <c r="AK10" s="48"/>
      <c r="AP10" s="48"/>
      <c r="AU10" s="48"/>
      <c r="AZ10" s="48"/>
    </row>
    <row r="11" spans="1:52" s="46" customFormat="1" ht="12" customHeight="1">
      <c r="A11" s="133" t="s">
        <v>14</v>
      </c>
      <c r="G11" s="48"/>
      <c r="L11" s="48"/>
      <c r="Q11" s="48"/>
      <c r="V11" s="48"/>
      <c r="AA11" s="48"/>
      <c r="AF11" s="48"/>
      <c r="AK11" s="48"/>
      <c r="AP11" s="48"/>
      <c r="AU11" s="48"/>
      <c r="AZ11" s="48"/>
    </row>
    <row r="12" spans="1:52" s="46" customFormat="1" ht="12" customHeight="1">
      <c r="A12" s="132"/>
      <c r="B12" s="141" t="s">
        <v>130</v>
      </c>
      <c r="C12" s="50">
        <f>C98</f>
        <v>0</v>
      </c>
      <c r="D12" s="50">
        <f>D98</f>
        <v>1000</v>
      </c>
      <c r="E12" s="50"/>
      <c r="F12" s="50">
        <f t="shared" ref="F12:F18" si="0">SUM(C12:E12)</f>
        <v>1000</v>
      </c>
      <c r="G12" s="51"/>
      <c r="H12" s="50">
        <f>H98</f>
        <v>0</v>
      </c>
      <c r="I12" s="50">
        <f>I98</f>
        <v>1000</v>
      </c>
      <c r="J12" s="50"/>
      <c r="K12" s="50">
        <f t="shared" ref="K12:K18" si="1">SUM(H12:J12)</f>
        <v>1000</v>
      </c>
      <c r="L12" s="51"/>
      <c r="M12" s="50">
        <f t="shared" ref="M12:N18" si="2">INDEX($H12:$J12,1,MATCH(M$8,$H$8:$J$8,0))-INDEX($C12:$E12,1,MATCH(M$8,$C$8:$E$8,0))</f>
        <v>0</v>
      </c>
      <c r="N12" s="50">
        <f t="shared" si="2"/>
        <v>0</v>
      </c>
      <c r="O12" s="50"/>
      <c r="P12" s="50">
        <f t="shared" ref="P12:P18" si="3">SUM(M12:O12)</f>
        <v>0</v>
      </c>
      <c r="Q12" s="51"/>
      <c r="R12" s="50">
        <f>R98</f>
        <v>0</v>
      </c>
      <c r="S12" s="50">
        <f>S98</f>
        <v>1000</v>
      </c>
      <c r="T12" s="50"/>
      <c r="U12" s="50">
        <f t="shared" ref="U12:U18" si="4">SUM(R12:T12)</f>
        <v>1000</v>
      </c>
      <c r="V12" s="51"/>
      <c r="W12" s="50">
        <f>W98</f>
        <v>0</v>
      </c>
      <c r="X12" s="50">
        <f>X98</f>
        <v>1000</v>
      </c>
      <c r="Y12" s="50"/>
      <c r="Z12" s="50">
        <f t="shared" ref="Z12:Z18" si="5">SUM(W12:Y12)</f>
        <v>1000</v>
      </c>
      <c r="AA12" s="51"/>
      <c r="AB12" s="50">
        <f t="shared" ref="AB12:AC18" si="6">INDEX($H12:$J12,1,MATCH(AB$8,$H$8:$J$8,0))-INDEX($C12:$E12,1,MATCH(AB$8,$C$8:$E$8,0))</f>
        <v>0</v>
      </c>
      <c r="AC12" s="50">
        <f t="shared" si="6"/>
        <v>0</v>
      </c>
      <c r="AD12" s="50"/>
      <c r="AE12" s="50">
        <f t="shared" ref="AE12:AE18" si="7">SUM(AB12:AD12)</f>
        <v>0</v>
      </c>
      <c r="AF12" s="51"/>
      <c r="AG12" s="50">
        <f>AG98</f>
        <v>0</v>
      </c>
      <c r="AH12" s="50">
        <f>AH98</f>
        <v>1000</v>
      </c>
      <c r="AI12" s="50"/>
      <c r="AJ12" s="50">
        <f t="shared" ref="AJ12:AJ18" si="8">SUM(AG12:AI12)</f>
        <v>1000</v>
      </c>
      <c r="AK12" s="51"/>
      <c r="AL12" s="50">
        <f>AL98</f>
        <v>0</v>
      </c>
      <c r="AM12" s="50">
        <f>AM98</f>
        <v>1000</v>
      </c>
      <c r="AN12" s="50"/>
      <c r="AO12" s="50">
        <f t="shared" ref="AO12:AO18" si="9">SUM(AL12:AN12)</f>
        <v>1000</v>
      </c>
      <c r="AP12" s="51"/>
      <c r="AQ12" s="50">
        <f>AQ98</f>
        <v>0</v>
      </c>
      <c r="AR12" s="50">
        <f>AR98</f>
        <v>1000</v>
      </c>
      <c r="AS12" s="50"/>
      <c r="AT12" s="50">
        <f t="shared" ref="AT12:AT18" si="10">SUM(AQ12:AS12)</f>
        <v>1000</v>
      </c>
      <c r="AU12" s="51"/>
      <c r="AV12" s="50">
        <f>AV98</f>
        <v>0</v>
      </c>
      <c r="AW12" s="50">
        <f>AW98</f>
        <v>1000</v>
      </c>
      <c r="AX12" s="50"/>
      <c r="AY12" s="50">
        <f t="shared" ref="AY12:AY18" si="11">SUM(AV12:AX12)</f>
        <v>1000</v>
      </c>
      <c r="AZ12" s="51"/>
    </row>
    <row r="13" spans="1:52" s="46" customFormat="1" ht="12" hidden="1" customHeight="1">
      <c r="A13" s="132"/>
      <c r="B13" s="141" t="s">
        <v>133</v>
      </c>
      <c r="C13" s="50">
        <f>C107</f>
        <v>0</v>
      </c>
      <c r="D13" s="50">
        <f>D107</f>
        <v>0</v>
      </c>
      <c r="E13" s="50"/>
      <c r="F13" s="50">
        <f t="shared" si="0"/>
        <v>0</v>
      </c>
      <c r="G13" s="51"/>
      <c r="H13" s="50">
        <f>H107</f>
        <v>0</v>
      </c>
      <c r="I13" s="50">
        <f>I107</f>
        <v>0</v>
      </c>
      <c r="J13" s="50"/>
      <c r="K13" s="50">
        <f t="shared" si="1"/>
        <v>0</v>
      </c>
      <c r="L13" s="51"/>
      <c r="M13" s="50">
        <f t="shared" si="2"/>
        <v>0</v>
      </c>
      <c r="N13" s="50">
        <f t="shared" si="2"/>
        <v>0</v>
      </c>
      <c r="O13" s="50"/>
      <c r="P13" s="50">
        <f t="shared" si="3"/>
        <v>0</v>
      </c>
      <c r="Q13" s="51"/>
      <c r="R13" s="50">
        <f>R107</f>
        <v>0</v>
      </c>
      <c r="S13" s="50">
        <f>S107</f>
        <v>0</v>
      </c>
      <c r="T13" s="50"/>
      <c r="U13" s="50">
        <f t="shared" si="4"/>
        <v>0</v>
      </c>
      <c r="V13" s="51"/>
      <c r="W13" s="50">
        <f>W107</f>
        <v>0</v>
      </c>
      <c r="X13" s="50">
        <f>X107</f>
        <v>0</v>
      </c>
      <c r="Y13" s="50"/>
      <c r="Z13" s="50">
        <f t="shared" si="5"/>
        <v>0</v>
      </c>
      <c r="AA13" s="51"/>
      <c r="AB13" s="50">
        <f t="shared" si="6"/>
        <v>0</v>
      </c>
      <c r="AC13" s="50">
        <f t="shared" si="6"/>
        <v>0</v>
      </c>
      <c r="AD13" s="50"/>
      <c r="AE13" s="50">
        <f t="shared" si="7"/>
        <v>0</v>
      </c>
      <c r="AF13" s="51"/>
      <c r="AG13" s="50">
        <f>AG107</f>
        <v>0</v>
      </c>
      <c r="AH13" s="50">
        <f>AH107</f>
        <v>0</v>
      </c>
      <c r="AI13" s="50"/>
      <c r="AJ13" s="50">
        <f t="shared" si="8"/>
        <v>0</v>
      </c>
      <c r="AK13" s="51"/>
      <c r="AL13" s="50">
        <f>AL107</f>
        <v>0</v>
      </c>
      <c r="AM13" s="50">
        <f>AM107</f>
        <v>0</v>
      </c>
      <c r="AN13" s="50"/>
      <c r="AO13" s="50">
        <f t="shared" si="9"/>
        <v>0</v>
      </c>
      <c r="AP13" s="51"/>
      <c r="AQ13" s="50">
        <f>AQ107</f>
        <v>0</v>
      </c>
      <c r="AR13" s="50">
        <f>AR107</f>
        <v>0</v>
      </c>
      <c r="AS13" s="50"/>
      <c r="AT13" s="50">
        <f t="shared" si="10"/>
        <v>0</v>
      </c>
      <c r="AU13" s="51"/>
      <c r="AV13" s="50">
        <f>AV107</f>
        <v>0</v>
      </c>
      <c r="AW13" s="50">
        <f>AW107</f>
        <v>0</v>
      </c>
      <c r="AX13" s="50"/>
      <c r="AY13" s="50">
        <f t="shared" si="11"/>
        <v>0</v>
      </c>
      <c r="AZ13" s="51"/>
    </row>
    <row r="14" spans="1:52" s="46" customFormat="1" ht="12" customHeight="1">
      <c r="A14" s="132"/>
      <c r="B14" s="141" t="s">
        <v>134</v>
      </c>
      <c r="C14" s="50">
        <f>C119</f>
        <v>0</v>
      </c>
      <c r="D14" s="50">
        <f>D119</f>
        <v>0</v>
      </c>
      <c r="E14" s="50"/>
      <c r="F14" s="50">
        <f t="shared" si="0"/>
        <v>0</v>
      </c>
      <c r="G14" s="51"/>
      <c r="H14" s="50">
        <f>H119</f>
        <v>0</v>
      </c>
      <c r="I14" s="50">
        <f>I119</f>
        <v>0</v>
      </c>
      <c r="J14" s="50"/>
      <c r="K14" s="50">
        <f t="shared" si="1"/>
        <v>0</v>
      </c>
      <c r="L14" s="51"/>
      <c r="M14" s="50">
        <f t="shared" si="2"/>
        <v>0</v>
      </c>
      <c r="N14" s="50">
        <f t="shared" si="2"/>
        <v>0</v>
      </c>
      <c r="O14" s="50"/>
      <c r="P14" s="50">
        <f t="shared" si="3"/>
        <v>0</v>
      </c>
      <c r="Q14" s="51"/>
      <c r="R14" s="50">
        <f>R119</f>
        <v>0</v>
      </c>
      <c r="S14" s="50">
        <f>S119</f>
        <v>1085643</v>
      </c>
      <c r="T14" s="50"/>
      <c r="U14" s="50">
        <f t="shared" si="4"/>
        <v>1085643</v>
      </c>
      <c r="V14" s="51"/>
      <c r="W14" s="50">
        <f>W119</f>
        <v>0</v>
      </c>
      <c r="X14" s="50">
        <f>X119</f>
        <v>1185030</v>
      </c>
      <c r="Y14" s="50"/>
      <c r="Z14" s="50">
        <f t="shared" si="5"/>
        <v>1185030</v>
      </c>
      <c r="AA14" s="51"/>
      <c r="AB14" s="50">
        <f t="shared" si="6"/>
        <v>0</v>
      </c>
      <c r="AC14" s="50">
        <f t="shared" si="6"/>
        <v>0</v>
      </c>
      <c r="AD14" s="50"/>
      <c r="AE14" s="50">
        <f t="shared" si="7"/>
        <v>0</v>
      </c>
      <c r="AF14" s="51"/>
      <c r="AG14" s="50">
        <f>AG119</f>
        <v>0</v>
      </c>
      <c r="AH14" s="50">
        <f>AH119</f>
        <v>1864695.9</v>
      </c>
      <c r="AI14" s="50"/>
      <c r="AJ14" s="50">
        <f t="shared" si="8"/>
        <v>1864695.9</v>
      </c>
      <c r="AK14" s="51"/>
      <c r="AL14" s="50">
        <f>AL119</f>
        <v>0</v>
      </c>
      <c r="AM14" s="50">
        <f>AM119</f>
        <v>2543210.4240000001</v>
      </c>
      <c r="AN14" s="50"/>
      <c r="AO14" s="50">
        <f t="shared" si="9"/>
        <v>2543210.4240000001</v>
      </c>
      <c r="AP14" s="51"/>
      <c r="AQ14" s="50">
        <f>AQ119</f>
        <v>0</v>
      </c>
      <c r="AR14" s="50">
        <f>AR119</f>
        <v>3247108.2905999999</v>
      </c>
      <c r="AS14" s="50"/>
      <c r="AT14" s="50">
        <f t="shared" si="10"/>
        <v>3247108.2905999999</v>
      </c>
      <c r="AU14" s="51"/>
      <c r="AV14" s="50">
        <f>AV119</f>
        <v>0</v>
      </c>
      <c r="AW14" s="50">
        <f>AW119</f>
        <v>3980368.7476944001</v>
      </c>
      <c r="AX14" s="50"/>
      <c r="AY14" s="50">
        <f t="shared" si="11"/>
        <v>3980368.7476944001</v>
      </c>
      <c r="AZ14" s="51"/>
    </row>
    <row r="15" spans="1:52" s="46" customFormat="1" ht="12" customHeight="1">
      <c r="A15" s="132"/>
      <c r="B15" s="141" t="s">
        <v>135</v>
      </c>
      <c r="C15" s="50">
        <f>C150</f>
        <v>0</v>
      </c>
      <c r="D15" s="50">
        <f>D150</f>
        <v>491891.96</v>
      </c>
      <c r="E15" s="50"/>
      <c r="F15" s="50">
        <f t="shared" si="0"/>
        <v>491891.96</v>
      </c>
      <c r="G15" s="51"/>
      <c r="H15" s="50">
        <f>H150</f>
        <v>0</v>
      </c>
      <c r="I15" s="50">
        <f>I150</f>
        <v>491891.96</v>
      </c>
      <c r="J15" s="50"/>
      <c r="K15" s="50">
        <f t="shared" si="1"/>
        <v>491891.96</v>
      </c>
      <c r="L15" s="51"/>
      <c r="M15" s="50">
        <f t="shared" si="2"/>
        <v>0</v>
      </c>
      <c r="N15" s="50">
        <f t="shared" si="2"/>
        <v>0</v>
      </c>
      <c r="O15" s="50"/>
      <c r="P15" s="50">
        <f t="shared" si="3"/>
        <v>0</v>
      </c>
      <c r="Q15" s="51"/>
      <c r="R15" s="50">
        <f>R150</f>
        <v>0</v>
      </c>
      <c r="S15" s="50">
        <f>S150</f>
        <v>372119.53</v>
      </c>
      <c r="T15" s="50"/>
      <c r="U15" s="50">
        <f t="shared" si="4"/>
        <v>372119.53</v>
      </c>
      <c r="V15" s="51"/>
      <c r="W15" s="50">
        <f>W150</f>
        <v>0</v>
      </c>
      <c r="X15" s="50">
        <f>X150</f>
        <v>367789.53</v>
      </c>
      <c r="Y15" s="50"/>
      <c r="Z15" s="50">
        <f t="shared" si="5"/>
        <v>367789.53</v>
      </c>
      <c r="AA15" s="51"/>
      <c r="AB15" s="50">
        <f t="shared" si="6"/>
        <v>0</v>
      </c>
      <c r="AC15" s="50">
        <f t="shared" si="6"/>
        <v>0</v>
      </c>
      <c r="AD15" s="50"/>
      <c r="AE15" s="50">
        <f t="shared" si="7"/>
        <v>0</v>
      </c>
      <c r="AF15" s="51"/>
      <c r="AG15" s="50">
        <f>AG150</f>
        <v>0</v>
      </c>
      <c r="AH15" s="50">
        <f>AH150</f>
        <v>255258</v>
      </c>
      <c r="AI15" s="50"/>
      <c r="AJ15" s="50">
        <f t="shared" si="8"/>
        <v>255258</v>
      </c>
      <c r="AK15" s="51"/>
      <c r="AL15" s="50">
        <f>AL150</f>
        <v>0</v>
      </c>
      <c r="AM15" s="50">
        <f>AM150</f>
        <v>340344</v>
      </c>
      <c r="AN15" s="50"/>
      <c r="AO15" s="50">
        <f t="shared" si="9"/>
        <v>340344</v>
      </c>
      <c r="AP15" s="51"/>
      <c r="AQ15" s="50">
        <f>AQ150</f>
        <v>0</v>
      </c>
      <c r="AR15" s="50">
        <f>AR150</f>
        <v>425430</v>
      </c>
      <c r="AS15" s="50"/>
      <c r="AT15" s="50">
        <f t="shared" si="10"/>
        <v>425430</v>
      </c>
      <c r="AU15" s="51"/>
      <c r="AV15" s="50">
        <f>AV150</f>
        <v>0</v>
      </c>
      <c r="AW15" s="50">
        <f>AW150</f>
        <v>510516</v>
      </c>
      <c r="AX15" s="50"/>
      <c r="AY15" s="50">
        <f t="shared" si="11"/>
        <v>510516</v>
      </c>
      <c r="AZ15" s="51"/>
    </row>
    <row r="16" spans="1:52" s="46" customFormat="1" ht="12" customHeight="1">
      <c r="A16" s="132"/>
      <c r="B16" s="141" t="s">
        <v>126</v>
      </c>
      <c r="C16" s="50">
        <f>C158</f>
        <v>0</v>
      </c>
      <c r="D16" s="50">
        <f>D158</f>
        <v>0</v>
      </c>
      <c r="E16" s="50"/>
      <c r="F16" s="50">
        <f t="shared" si="0"/>
        <v>0</v>
      </c>
      <c r="G16" s="51"/>
      <c r="H16" s="50">
        <f>H158</f>
        <v>0</v>
      </c>
      <c r="I16" s="50">
        <f>I158</f>
        <v>0</v>
      </c>
      <c r="J16" s="50"/>
      <c r="K16" s="50">
        <f t="shared" si="1"/>
        <v>0</v>
      </c>
      <c r="L16" s="51"/>
      <c r="M16" s="50">
        <f t="shared" si="2"/>
        <v>0</v>
      </c>
      <c r="N16" s="50">
        <f t="shared" si="2"/>
        <v>0</v>
      </c>
      <c r="O16" s="50"/>
      <c r="P16" s="50">
        <f t="shared" si="3"/>
        <v>0</v>
      </c>
      <c r="Q16" s="51"/>
      <c r="R16" s="50">
        <f>R158</f>
        <v>0</v>
      </c>
      <c r="S16" s="50">
        <f>S158</f>
        <v>0</v>
      </c>
      <c r="T16" s="50"/>
      <c r="U16" s="50">
        <f t="shared" si="4"/>
        <v>0</v>
      </c>
      <c r="V16" s="51"/>
      <c r="W16" s="50">
        <f>W158</f>
        <v>0</v>
      </c>
      <c r="X16" s="50">
        <f>X158</f>
        <v>81000</v>
      </c>
      <c r="Y16" s="50"/>
      <c r="Z16" s="50">
        <f t="shared" si="5"/>
        <v>81000</v>
      </c>
      <c r="AA16" s="51"/>
      <c r="AB16" s="50">
        <f t="shared" si="6"/>
        <v>0</v>
      </c>
      <c r="AC16" s="50">
        <f t="shared" si="6"/>
        <v>0</v>
      </c>
      <c r="AD16" s="50"/>
      <c r="AE16" s="50">
        <f t="shared" si="7"/>
        <v>0</v>
      </c>
      <c r="AF16" s="51"/>
      <c r="AG16" s="50">
        <f>AG158</f>
        <v>0</v>
      </c>
      <c r="AH16" s="50">
        <f>AH158</f>
        <v>0</v>
      </c>
      <c r="AI16" s="50"/>
      <c r="AJ16" s="50">
        <f t="shared" si="8"/>
        <v>0</v>
      </c>
      <c r="AK16" s="51"/>
      <c r="AL16" s="50">
        <f>AL158</f>
        <v>0</v>
      </c>
      <c r="AM16" s="50">
        <f>AM158</f>
        <v>0</v>
      </c>
      <c r="AN16" s="50"/>
      <c r="AO16" s="50">
        <f t="shared" si="9"/>
        <v>0</v>
      </c>
      <c r="AP16" s="51"/>
      <c r="AQ16" s="50">
        <f>AQ158</f>
        <v>0</v>
      </c>
      <c r="AR16" s="50">
        <f>AR158</f>
        <v>0</v>
      </c>
      <c r="AS16" s="50"/>
      <c r="AT16" s="50">
        <f t="shared" si="10"/>
        <v>0</v>
      </c>
      <c r="AU16" s="51"/>
      <c r="AV16" s="50">
        <f>AV158</f>
        <v>0</v>
      </c>
      <c r="AW16" s="50">
        <f>AW158</f>
        <v>0</v>
      </c>
      <c r="AX16" s="50"/>
      <c r="AY16" s="50">
        <f t="shared" si="11"/>
        <v>0</v>
      </c>
      <c r="AZ16" s="51"/>
    </row>
    <row r="17" spans="1:52" s="46" customFormat="1" ht="12" hidden="1" customHeight="1">
      <c r="A17" s="132"/>
      <c r="B17" s="141" t="s">
        <v>127</v>
      </c>
      <c r="C17" s="50">
        <f>C164</f>
        <v>0</v>
      </c>
      <c r="D17" s="50">
        <f>D164</f>
        <v>0</v>
      </c>
      <c r="E17" s="50"/>
      <c r="F17" s="50">
        <f t="shared" si="0"/>
        <v>0</v>
      </c>
      <c r="G17" s="51"/>
      <c r="H17" s="50">
        <f>H164</f>
        <v>0</v>
      </c>
      <c r="I17" s="50">
        <f>I164</f>
        <v>0</v>
      </c>
      <c r="J17" s="50"/>
      <c r="K17" s="50">
        <f t="shared" si="1"/>
        <v>0</v>
      </c>
      <c r="L17" s="51"/>
      <c r="M17" s="50">
        <f t="shared" si="2"/>
        <v>0</v>
      </c>
      <c r="N17" s="50">
        <f t="shared" si="2"/>
        <v>0</v>
      </c>
      <c r="O17" s="50"/>
      <c r="P17" s="50">
        <f t="shared" si="3"/>
        <v>0</v>
      </c>
      <c r="Q17" s="51"/>
      <c r="R17" s="50">
        <f>R164</f>
        <v>0</v>
      </c>
      <c r="S17" s="50">
        <f>S164</f>
        <v>0</v>
      </c>
      <c r="T17" s="50"/>
      <c r="U17" s="50">
        <f t="shared" si="4"/>
        <v>0</v>
      </c>
      <c r="V17" s="51"/>
      <c r="W17" s="50">
        <f>W164</f>
        <v>0</v>
      </c>
      <c r="X17" s="50">
        <f>X164</f>
        <v>0</v>
      </c>
      <c r="Y17" s="50"/>
      <c r="Z17" s="50">
        <f t="shared" si="5"/>
        <v>0</v>
      </c>
      <c r="AA17" s="51"/>
      <c r="AB17" s="50">
        <f t="shared" si="6"/>
        <v>0</v>
      </c>
      <c r="AC17" s="50">
        <f t="shared" si="6"/>
        <v>0</v>
      </c>
      <c r="AD17" s="50"/>
      <c r="AE17" s="50">
        <f t="shared" si="7"/>
        <v>0</v>
      </c>
      <c r="AF17" s="51"/>
      <c r="AG17" s="50">
        <f>AG164</f>
        <v>0</v>
      </c>
      <c r="AH17" s="50">
        <f>AH164</f>
        <v>0</v>
      </c>
      <c r="AI17" s="50"/>
      <c r="AJ17" s="50">
        <f t="shared" si="8"/>
        <v>0</v>
      </c>
      <c r="AK17" s="51"/>
      <c r="AL17" s="50">
        <f>AL164</f>
        <v>0</v>
      </c>
      <c r="AM17" s="50">
        <f>AM164</f>
        <v>0</v>
      </c>
      <c r="AN17" s="50"/>
      <c r="AO17" s="50">
        <f t="shared" si="9"/>
        <v>0</v>
      </c>
      <c r="AP17" s="51"/>
      <c r="AQ17" s="50">
        <f>AQ164</f>
        <v>0</v>
      </c>
      <c r="AR17" s="50">
        <f>AR164</f>
        <v>0</v>
      </c>
      <c r="AS17" s="50"/>
      <c r="AT17" s="50">
        <f t="shared" si="10"/>
        <v>0</v>
      </c>
      <c r="AU17" s="51"/>
      <c r="AV17" s="50">
        <f>AV164</f>
        <v>0</v>
      </c>
      <c r="AW17" s="50">
        <f>AW164</f>
        <v>0</v>
      </c>
      <c r="AX17" s="50"/>
      <c r="AY17" s="50">
        <f t="shared" si="11"/>
        <v>0</v>
      </c>
      <c r="AZ17" s="51"/>
    </row>
    <row r="18" spans="1:52" s="46" customFormat="1" ht="12" customHeight="1">
      <c r="A18" s="132"/>
      <c r="B18" s="52" t="s">
        <v>15</v>
      </c>
      <c r="C18" s="53">
        <f>SUM(C12:C17)</f>
        <v>0</v>
      </c>
      <c r="D18" s="53">
        <f>SUM(D12:D17)</f>
        <v>492891.96</v>
      </c>
      <c r="E18" s="53"/>
      <c r="F18" s="53">
        <f t="shared" si="0"/>
        <v>492891.96</v>
      </c>
      <c r="G18" s="54"/>
      <c r="H18" s="53">
        <f>SUM(H12:H17)</f>
        <v>0</v>
      </c>
      <c r="I18" s="53">
        <f>SUM(I12:I17)</f>
        <v>492891.96</v>
      </c>
      <c r="J18" s="53"/>
      <c r="K18" s="53">
        <f t="shared" si="1"/>
        <v>492891.96</v>
      </c>
      <c r="L18" s="54"/>
      <c r="M18" s="53">
        <f t="shared" si="2"/>
        <v>0</v>
      </c>
      <c r="N18" s="53">
        <f t="shared" si="2"/>
        <v>0</v>
      </c>
      <c r="O18" s="53"/>
      <c r="P18" s="53">
        <f t="shared" si="3"/>
        <v>0</v>
      </c>
      <c r="Q18" s="54"/>
      <c r="R18" s="53">
        <f>SUM(R12:R17)</f>
        <v>0</v>
      </c>
      <c r="S18" s="53">
        <f>SUM(S12:S17)</f>
        <v>1458762.53</v>
      </c>
      <c r="T18" s="53"/>
      <c r="U18" s="53">
        <f t="shared" si="4"/>
        <v>1458762.53</v>
      </c>
      <c r="V18" s="54"/>
      <c r="W18" s="53">
        <f>SUM(W12:W17)</f>
        <v>0</v>
      </c>
      <c r="X18" s="53">
        <f>SUM(X12:X17)</f>
        <v>1634819.53</v>
      </c>
      <c r="Y18" s="53"/>
      <c r="Z18" s="53">
        <f t="shared" si="5"/>
        <v>1634819.53</v>
      </c>
      <c r="AA18" s="54"/>
      <c r="AB18" s="53">
        <f t="shared" si="6"/>
        <v>0</v>
      </c>
      <c r="AC18" s="53">
        <f t="shared" si="6"/>
        <v>0</v>
      </c>
      <c r="AD18" s="53"/>
      <c r="AE18" s="53">
        <f t="shared" si="7"/>
        <v>0</v>
      </c>
      <c r="AF18" s="54"/>
      <c r="AG18" s="53">
        <f>SUM(AG12:AG17)</f>
        <v>0</v>
      </c>
      <c r="AH18" s="53">
        <f>SUM(AH12:AH17)</f>
        <v>2120953.9</v>
      </c>
      <c r="AI18" s="53"/>
      <c r="AJ18" s="53">
        <f t="shared" si="8"/>
        <v>2120953.9</v>
      </c>
      <c r="AK18" s="54"/>
      <c r="AL18" s="53">
        <f>SUM(AL12:AL17)</f>
        <v>0</v>
      </c>
      <c r="AM18" s="53">
        <f>SUM(AM12:AM17)</f>
        <v>2884554.4240000001</v>
      </c>
      <c r="AN18" s="53"/>
      <c r="AO18" s="53">
        <f t="shared" si="9"/>
        <v>2884554.4240000001</v>
      </c>
      <c r="AP18" s="54"/>
      <c r="AQ18" s="53">
        <f>SUM(AQ12:AQ17)</f>
        <v>0</v>
      </c>
      <c r="AR18" s="53">
        <f>SUM(AR12:AR17)</f>
        <v>3673538.2905999999</v>
      </c>
      <c r="AS18" s="53"/>
      <c r="AT18" s="53">
        <f t="shared" si="10"/>
        <v>3673538.2905999999</v>
      </c>
      <c r="AU18" s="54"/>
      <c r="AV18" s="53">
        <f>SUM(AV12:AV17)</f>
        <v>0</v>
      </c>
      <c r="AW18" s="53">
        <f>SUM(AW12:AW17)</f>
        <v>4491884.7476944001</v>
      </c>
      <c r="AX18" s="53"/>
      <c r="AY18" s="53">
        <f t="shared" si="11"/>
        <v>4491884.7476944001</v>
      </c>
      <c r="AZ18" s="54"/>
    </row>
    <row r="19" spans="1:52" s="46" customFormat="1" ht="12" customHeight="1">
      <c r="A19" s="49"/>
      <c r="C19" s="50"/>
      <c r="D19" s="50"/>
      <c r="E19" s="50"/>
      <c r="F19" s="50"/>
      <c r="G19" s="51"/>
      <c r="H19" s="50"/>
      <c r="I19" s="50"/>
      <c r="J19" s="50"/>
      <c r="K19" s="50"/>
      <c r="L19" s="51"/>
      <c r="M19" s="50"/>
      <c r="N19" s="50"/>
      <c r="O19" s="50"/>
      <c r="P19" s="50"/>
      <c r="Q19" s="51"/>
      <c r="R19" s="50"/>
      <c r="S19" s="50"/>
      <c r="T19" s="50"/>
      <c r="U19" s="50"/>
      <c r="V19" s="51"/>
      <c r="W19" s="50"/>
      <c r="X19" s="50"/>
      <c r="Y19" s="50"/>
      <c r="Z19" s="50"/>
      <c r="AA19" s="51"/>
      <c r="AB19" s="50"/>
      <c r="AC19" s="50"/>
      <c r="AD19" s="50"/>
      <c r="AE19" s="50"/>
      <c r="AF19" s="51"/>
      <c r="AG19" s="50"/>
      <c r="AH19" s="50"/>
      <c r="AI19" s="50"/>
      <c r="AJ19" s="50"/>
      <c r="AK19" s="51"/>
      <c r="AL19" s="50"/>
      <c r="AM19" s="50"/>
      <c r="AN19" s="50"/>
      <c r="AO19" s="50"/>
      <c r="AP19" s="51"/>
      <c r="AQ19" s="50"/>
      <c r="AR19" s="50"/>
      <c r="AS19" s="50"/>
      <c r="AT19" s="50"/>
      <c r="AU19" s="51"/>
      <c r="AV19" s="50"/>
      <c r="AW19" s="50"/>
      <c r="AX19" s="50"/>
      <c r="AY19" s="50"/>
      <c r="AZ19" s="51"/>
    </row>
    <row r="20" spans="1:52" s="46" customFormat="1" ht="12" customHeight="1">
      <c r="A20" s="52" t="s">
        <v>16</v>
      </c>
      <c r="C20" s="50"/>
      <c r="D20" s="50"/>
      <c r="E20" s="50"/>
      <c r="F20" s="50"/>
      <c r="G20" s="51"/>
      <c r="H20" s="50"/>
      <c r="I20" s="50"/>
      <c r="J20" s="50"/>
      <c r="K20" s="50"/>
      <c r="L20" s="51"/>
      <c r="M20" s="50"/>
      <c r="N20" s="50"/>
      <c r="O20" s="50"/>
      <c r="P20" s="50"/>
      <c r="Q20" s="51"/>
      <c r="R20" s="50"/>
      <c r="S20" s="50"/>
      <c r="T20" s="50"/>
      <c r="U20" s="50"/>
      <c r="V20" s="51"/>
      <c r="W20" s="50"/>
      <c r="X20" s="50"/>
      <c r="Y20" s="50"/>
      <c r="Z20" s="50"/>
      <c r="AA20" s="51"/>
      <c r="AB20" s="50"/>
      <c r="AC20" s="50"/>
      <c r="AD20" s="50"/>
      <c r="AE20" s="50"/>
      <c r="AF20" s="51"/>
      <c r="AG20" s="50"/>
      <c r="AH20" s="50"/>
      <c r="AI20" s="50"/>
      <c r="AJ20" s="50"/>
      <c r="AK20" s="51"/>
      <c r="AL20" s="50"/>
      <c r="AM20" s="50"/>
      <c r="AN20" s="50"/>
      <c r="AO20" s="50"/>
      <c r="AP20" s="51"/>
      <c r="AQ20" s="50"/>
      <c r="AR20" s="50"/>
      <c r="AS20" s="50"/>
      <c r="AT20" s="50"/>
      <c r="AU20" s="51"/>
      <c r="AV20" s="50"/>
      <c r="AW20" s="50"/>
      <c r="AX20" s="50"/>
      <c r="AY20" s="50"/>
      <c r="AZ20" s="51"/>
    </row>
    <row r="21" spans="1:52" s="46" customFormat="1" ht="12" customHeight="1">
      <c r="A21" s="132"/>
      <c r="B21" s="141" t="s">
        <v>136</v>
      </c>
      <c r="C21" s="50">
        <f>C229</f>
        <v>0</v>
      </c>
      <c r="D21" s="50">
        <f>D229</f>
        <v>168000</v>
      </c>
      <c r="E21" s="50"/>
      <c r="F21" s="50">
        <f t="shared" ref="F21:F30" si="12">SUM(C21:E21)</f>
        <v>168000</v>
      </c>
      <c r="G21" s="51"/>
      <c r="H21" s="50">
        <f>H229</f>
        <v>0</v>
      </c>
      <c r="I21" s="50">
        <f>I229</f>
        <v>168000</v>
      </c>
      <c r="J21" s="50"/>
      <c r="K21" s="50">
        <f t="shared" ref="K21:K30" si="13">SUM(H21:J21)</f>
        <v>168000</v>
      </c>
      <c r="L21" s="51"/>
      <c r="M21" s="50">
        <f t="shared" ref="M21:N30" si="14">INDEX($C21:$E21,1,MATCH(M$8,$C$8:$E$8,0))-INDEX($H21:$J21,1,MATCH(M$8,$H$8:$J$8,0))</f>
        <v>0</v>
      </c>
      <c r="N21" s="50">
        <f t="shared" si="14"/>
        <v>0</v>
      </c>
      <c r="O21" s="50"/>
      <c r="P21" s="50">
        <f t="shared" ref="P21:P30" si="15">SUM(M21:O21)</f>
        <v>0</v>
      </c>
      <c r="Q21" s="51"/>
      <c r="R21" s="50">
        <f>R229</f>
        <v>0</v>
      </c>
      <c r="S21" s="50">
        <f>S229</f>
        <v>622300</v>
      </c>
      <c r="T21" s="50"/>
      <c r="U21" s="50">
        <f t="shared" ref="U21:U30" si="16">SUM(R21:T21)</f>
        <v>622300</v>
      </c>
      <c r="V21" s="51"/>
      <c r="W21" s="50">
        <f>W229</f>
        <v>0</v>
      </c>
      <c r="X21" s="50">
        <f>X229</f>
        <v>622300</v>
      </c>
      <c r="Y21" s="50"/>
      <c r="Z21" s="50">
        <f t="shared" ref="Z21:Z30" si="17">SUM(W21:Y21)</f>
        <v>622300</v>
      </c>
      <c r="AA21" s="51"/>
      <c r="AB21" s="50">
        <f t="shared" ref="AB21:AC30" si="18">INDEX($C21:$E21,1,MATCH(AB$8,$C$8:$E$8,0))-INDEX($H21:$J21,1,MATCH(AB$8,$H$8:$J$8,0))</f>
        <v>0</v>
      </c>
      <c r="AC21" s="50">
        <f t="shared" si="18"/>
        <v>0</v>
      </c>
      <c r="AD21" s="50"/>
      <c r="AE21" s="50">
        <f t="shared" ref="AE21:AE30" si="19">SUM(AB21:AD21)</f>
        <v>0</v>
      </c>
      <c r="AF21" s="51"/>
      <c r="AG21" s="50">
        <f>AG229</f>
        <v>0</v>
      </c>
      <c r="AH21" s="50">
        <f>AH229</f>
        <v>882160</v>
      </c>
      <c r="AI21" s="50"/>
      <c r="AJ21" s="50">
        <f t="shared" ref="AJ21:AJ30" si="20">SUM(AG21:AI21)</f>
        <v>882160</v>
      </c>
      <c r="AK21" s="51"/>
      <c r="AL21" s="50">
        <f>AL229</f>
        <v>0</v>
      </c>
      <c r="AM21" s="50">
        <f>AM229</f>
        <v>1325994.3999999999</v>
      </c>
      <c r="AN21" s="50"/>
      <c r="AO21" s="50">
        <f t="shared" ref="AO21:AO30" si="21">SUM(AL21:AN21)</f>
        <v>1325994.3999999999</v>
      </c>
      <c r="AP21" s="51"/>
      <c r="AQ21" s="50">
        <f>AQ229</f>
        <v>0</v>
      </c>
      <c r="AR21" s="50">
        <f>AR229</f>
        <v>1717444.2879999999</v>
      </c>
      <c r="AS21" s="50"/>
      <c r="AT21" s="50">
        <f t="shared" ref="AT21:AT30" si="22">SUM(AQ21:AS21)</f>
        <v>1717444.2879999999</v>
      </c>
      <c r="AU21" s="51"/>
      <c r="AV21" s="50">
        <f>AV229</f>
        <v>0</v>
      </c>
      <c r="AW21" s="50">
        <f>AW229</f>
        <v>2053393.1737599999</v>
      </c>
      <c r="AX21" s="50"/>
      <c r="AY21" s="50">
        <f t="shared" ref="AY21:AY30" si="23">SUM(AV21:AX21)</f>
        <v>2053393.1737599999</v>
      </c>
      <c r="AZ21" s="51"/>
    </row>
    <row r="22" spans="1:52" s="46" customFormat="1" ht="12" customHeight="1">
      <c r="A22" s="132"/>
      <c r="B22" s="141" t="s">
        <v>128</v>
      </c>
      <c r="C22" s="50">
        <f>C245</f>
        <v>0</v>
      </c>
      <c r="D22" s="50">
        <f>D245</f>
        <v>14583.9</v>
      </c>
      <c r="E22" s="50"/>
      <c r="F22" s="50">
        <f t="shared" si="12"/>
        <v>14583.9</v>
      </c>
      <c r="G22" s="51"/>
      <c r="H22" s="50">
        <f>H245</f>
        <v>0</v>
      </c>
      <c r="I22" s="50">
        <f>I245</f>
        <v>14583.9</v>
      </c>
      <c r="J22" s="50"/>
      <c r="K22" s="50">
        <f t="shared" si="13"/>
        <v>14583.9</v>
      </c>
      <c r="L22" s="51"/>
      <c r="M22" s="50">
        <f t="shared" si="14"/>
        <v>0</v>
      </c>
      <c r="N22" s="50">
        <f t="shared" si="14"/>
        <v>0</v>
      </c>
      <c r="O22" s="50"/>
      <c r="P22" s="50">
        <f t="shared" si="15"/>
        <v>0</v>
      </c>
      <c r="Q22" s="51"/>
      <c r="R22" s="50">
        <f>R245</f>
        <v>0</v>
      </c>
      <c r="S22" s="50">
        <f>S245</f>
        <v>173938.97000000006</v>
      </c>
      <c r="T22" s="50"/>
      <c r="U22" s="50">
        <f t="shared" si="16"/>
        <v>173938.97000000006</v>
      </c>
      <c r="V22" s="51"/>
      <c r="W22" s="50">
        <f>W245</f>
        <v>0</v>
      </c>
      <c r="X22" s="50">
        <f>X245</f>
        <v>173938.97000000006</v>
      </c>
      <c r="Y22" s="50"/>
      <c r="Z22" s="50">
        <f t="shared" si="17"/>
        <v>173938.97000000006</v>
      </c>
      <c r="AA22" s="51"/>
      <c r="AB22" s="50">
        <f t="shared" si="18"/>
        <v>0</v>
      </c>
      <c r="AC22" s="50">
        <f t="shared" si="18"/>
        <v>0</v>
      </c>
      <c r="AD22" s="50"/>
      <c r="AE22" s="50">
        <f t="shared" si="19"/>
        <v>0</v>
      </c>
      <c r="AF22" s="51"/>
      <c r="AG22" s="50">
        <f>AG245</f>
        <v>0</v>
      </c>
      <c r="AH22" s="50">
        <f>AH245</f>
        <v>263249.86199999996</v>
      </c>
      <c r="AI22" s="50"/>
      <c r="AJ22" s="50">
        <f t="shared" si="20"/>
        <v>263249.86199999996</v>
      </c>
      <c r="AK22" s="51"/>
      <c r="AL22" s="50">
        <f>AL245</f>
        <v>0</v>
      </c>
      <c r="AM22" s="50">
        <f>AM245</f>
        <v>399497.54479999997</v>
      </c>
      <c r="AN22" s="50"/>
      <c r="AO22" s="50">
        <f t="shared" si="21"/>
        <v>399497.54479999997</v>
      </c>
      <c r="AP22" s="51"/>
      <c r="AQ22" s="50">
        <f>AQ245</f>
        <v>0</v>
      </c>
      <c r="AR22" s="50">
        <f>AR245</f>
        <v>523529.69609599991</v>
      </c>
      <c r="AS22" s="50"/>
      <c r="AT22" s="50">
        <f t="shared" si="22"/>
        <v>523529.69609599991</v>
      </c>
      <c r="AU22" s="51"/>
      <c r="AV22" s="50">
        <f>AV245</f>
        <v>0</v>
      </c>
      <c r="AW22" s="50">
        <f>AW245</f>
        <v>636454.97390792007</v>
      </c>
      <c r="AX22" s="50"/>
      <c r="AY22" s="50">
        <f t="shared" si="23"/>
        <v>636454.97390792007</v>
      </c>
      <c r="AZ22" s="51"/>
    </row>
    <row r="23" spans="1:52" s="46" customFormat="1" ht="12" customHeight="1">
      <c r="A23" s="132"/>
      <c r="B23" s="141" t="s">
        <v>137</v>
      </c>
      <c r="C23" s="50">
        <f>C270</f>
        <v>0</v>
      </c>
      <c r="D23" s="50">
        <f>D270</f>
        <v>63469.14</v>
      </c>
      <c r="E23" s="50"/>
      <c r="F23" s="50">
        <f t="shared" si="12"/>
        <v>63469.14</v>
      </c>
      <c r="G23" s="51"/>
      <c r="H23" s="50">
        <f>H270</f>
        <v>0</v>
      </c>
      <c r="I23" s="50">
        <f>I270</f>
        <v>63469.14</v>
      </c>
      <c r="J23" s="50"/>
      <c r="K23" s="50">
        <f t="shared" si="13"/>
        <v>63469.14</v>
      </c>
      <c r="L23" s="51"/>
      <c r="M23" s="50">
        <f t="shared" si="14"/>
        <v>0</v>
      </c>
      <c r="N23" s="50">
        <f t="shared" si="14"/>
        <v>0</v>
      </c>
      <c r="O23" s="50"/>
      <c r="P23" s="50">
        <f t="shared" si="15"/>
        <v>0</v>
      </c>
      <c r="Q23" s="51"/>
      <c r="R23" s="50">
        <f>R270</f>
        <v>0</v>
      </c>
      <c r="S23" s="50">
        <f>S270</f>
        <v>147970.76</v>
      </c>
      <c r="T23" s="50"/>
      <c r="U23" s="50">
        <f t="shared" si="16"/>
        <v>147970.76</v>
      </c>
      <c r="V23" s="51"/>
      <c r="W23" s="50">
        <f>W270</f>
        <v>0</v>
      </c>
      <c r="X23" s="50">
        <f>X270</f>
        <v>147970.76</v>
      </c>
      <c r="Y23" s="50"/>
      <c r="Z23" s="50">
        <f t="shared" si="17"/>
        <v>147970.76</v>
      </c>
      <c r="AA23" s="51"/>
      <c r="AB23" s="50">
        <f t="shared" si="18"/>
        <v>0</v>
      </c>
      <c r="AC23" s="50">
        <f t="shared" si="18"/>
        <v>0</v>
      </c>
      <c r="AD23" s="50"/>
      <c r="AE23" s="50">
        <f t="shared" si="19"/>
        <v>0</v>
      </c>
      <c r="AF23" s="51"/>
      <c r="AG23" s="50">
        <f>AG270</f>
        <v>0</v>
      </c>
      <c r="AH23" s="50">
        <f>AH270</f>
        <v>184614.05166666664</v>
      </c>
      <c r="AI23" s="50"/>
      <c r="AJ23" s="50">
        <f t="shared" si="20"/>
        <v>184614.05166666664</v>
      </c>
      <c r="AK23" s="51"/>
      <c r="AL23" s="50">
        <f>AL270</f>
        <v>0</v>
      </c>
      <c r="AM23" s="50">
        <f>AM270</f>
        <v>229066.06816666669</v>
      </c>
      <c r="AN23" s="50"/>
      <c r="AO23" s="50">
        <f t="shared" si="21"/>
        <v>229066.06816666669</v>
      </c>
      <c r="AP23" s="51"/>
      <c r="AQ23" s="50">
        <f>AQ270</f>
        <v>0</v>
      </c>
      <c r="AR23" s="50">
        <f>AR270</f>
        <v>262260.55933000002</v>
      </c>
      <c r="AS23" s="50"/>
      <c r="AT23" s="50">
        <f t="shared" si="22"/>
        <v>262260.55933000002</v>
      </c>
      <c r="AU23" s="51"/>
      <c r="AV23" s="50">
        <f>AV270</f>
        <v>0</v>
      </c>
      <c r="AW23" s="50">
        <f>AW270</f>
        <v>291727.85781660001</v>
      </c>
      <c r="AX23" s="50"/>
      <c r="AY23" s="50">
        <f t="shared" si="23"/>
        <v>291727.85781660001</v>
      </c>
      <c r="AZ23" s="51"/>
    </row>
    <row r="24" spans="1:52" s="46" customFormat="1" ht="12" customHeight="1">
      <c r="A24" s="132"/>
      <c r="B24" s="141" t="s">
        <v>138</v>
      </c>
      <c r="C24" s="50">
        <f>C291</f>
        <v>0</v>
      </c>
      <c r="D24" s="50">
        <f>D291</f>
        <v>14000</v>
      </c>
      <c r="E24" s="50"/>
      <c r="F24" s="50">
        <f t="shared" si="12"/>
        <v>14000</v>
      </c>
      <c r="G24" s="51"/>
      <c r="H24" s="50">
        <f>H291</f>
        <v>0</v>
      </c>
      <c r="I24" s="50">
        <f>I291</f>
        <v>14000</v>
      </c>
      <c r="J24" s="50"/>
      <c r="K24" s="50">
        <f t="shared" si="13"/>
        <v>14000</v>
      </c>
      <c r="L24" s="51"/>
      <c r="M24" s="50">
        <f t="shared" si="14"/>
        <v>0</v>
      </c>
      <c r="N24" s="50">
        <f t="shared" si="14"/>
        <v>0</v>
      </c>
      <c r="O24" s="50"/>
      <c r="P24" s="50">
        <f t="shared" si="15"/>
        <v>0</v>
      </c>
      <c r="Q24" s="51"/>
      <c r="R24" s="50">
        <f>R291</f>
        <v>0</v>
      </c>
      <c r="S24" s="50">
        <f>S291</f>
        <v>212400</v>
      </c>
      <c r="T24" s="50"/>
      <c r="U24" s="50">
        <f t="shared" si="16"/>
        <v>212400</v>
      </c>
      <c r="V24" s="51"/>
      <c r="W24" s="50">
        <f>W291</f>
        <v>0</v>
      </c>
      <c r="X24" s="50">
        <f>X291</f>
        <v>212400</v>
      </c>
      <c r="Y24" s="50"/>
      <c r="Z24" s="50">
        <f t="shared" si="17"/>
        <v>212400</v>
      </c>
      <c r="AA24" s="51"/>
      <c r="AB24" s="50">
        <f t="shared" si="18"/>
        <v>0</v>
      </c>
      <c r="AC24" s="50">
        <f t="shared" si="18"/>
        <v>0</v>
      </c>
      <c r="AD24" s="50"/>
      <c r="AE24" s="50">
        <f t="shared" si="19"/>
        <v>0</v>
      </c>
      <c r="AF24" s="51"/>
      <c r="AG24" s="50">
        <f>AG291</f>
        <v>0</v>
      </c>
      <c r="AH24" s="50">
        <f>AH291</f>
        <v>251220</v>
      </c>
      <c r="AI24" s="50"/>
      <c r="AJ24" s="50">
        <f t="shared" si="20"/>
        <v>251220</v>
      </c>
      <c r="AK24" s="51"/>
      <c r="AL24" s="50">
        <f>AL291</f>
        <v>0</v>
      </c>
      <c r="AM24" s="50">
        <f>AM291</f>
        <v>297471</v>
      </c>
      <c r="AN24" s="50"/>
      <c r="AO24" s="50">
        <f t="shared" si="21"/>
        <v>297471</v>
      </c>
      <c r="AP24" s="51"/>
      <c r="AQ24" s="50">
        <f>AQ291</f>
        <v>0</v>
      </c>
      <c r="AR24" s="50">
        <f>AR291</f>
        <v>352600.05</v>
      </c>
      <c r="AS24" s="50"/>
      <c r="AT24" s="50">
        <f t="shared" si="22"/>
        <v>352600.05</v>
      </c>
      <c r="AU24" s="51"/>
      <c r="AV24" s="50">
        <f>AV291</f>
        <v>0</v>
      </c>
      <c r="AW24" s="50">
        <f>AW291</f>
        <v>418338.27749999997</v>
      </c>
      <c r="AX24" s="50"/>
      <c r="AY24" s="50">
        <f t="shared" si="23"/>
        <v>418338.27749999997</v>
      </c>
      <c r="AZ24" s="51"/>
    </row>
    <row r="25" spans="1:52" s="46" customFormat="1" ht="12" customHeight="1">
      <c r="A25" s="132"/>
      <c r="B25" s="141" t="s">
        <v>139</v>
      </c>
      <c r="C25" s="50">
        <f>C325</f>
        <v>0</v>
      </c>
      <c r="D25" s="50">
        <f>D325</f>
        <v>43051</v>
      </c>
      <c r="E25" s="50"/>
      <c r="F25" s="50">
        <f t="shared" si="12"/>
        <v>43051</v>
      </c>
      <c r="G25" s="51"/>
      <c r="H25" s="50">
        <f>H325</f>
        <v>0</v>
      </c>
      <c r="I25" s="50">
        <f>I325</f>
        <v>43051</v>
      </c>
      <c r="J25" s="50"/>
      <c r="K25" s="50">
        <f t="shared" si="13"/>
        <v>43051</v>
      </c>
      <c r="L25" s="51"/>
      <c r="M25" s="50">
        <f t="shared" si="14"/>
        <v>0</v>
      </c>
      <c r="N25" s="50">
        <f t="shared" si="14"/>
        <v>0</v>
      </c>
      <c r="O25" s="50"/>
      <c r="P25" s="50">
        <f t="shared" si="15"/>
        <v>0</v>
      </c>
      <c r="Q25" s="51"/>
      <c r="R25" s="50">
        <f>R325</f>
        <v>0</v>
      </c>
      <c r="S25" s="50">
        <f>S325</f>
        <v>87976.367500000008</v>
      </c>
      <c r="T25" s="50"/>
      <c r="U25" s="50">
        <f t="shared" si="16"/>
        <v>87976.367500000008</v>
      </c>
      <c r="V25" s="51"/>
      <c r="W25" s="50">
        <f>W325</f>
        <v>0</v>
      </c>
      <c r="X25" s="50">
        <f>X325</f>
        <v>89218.705000000002</v>
      </c>
      <c r="Y25" s="50"/>
      <c r="Z25" s="50">
        <f t="shared" si="17"/>
        <v>89218.705000000002</v>
      </c>
      <c r="AA25" s="51"/>
      <c r="AB25" s="50">
        <f t="shared" si="18"/>
        <v>0</v>
      </c>
      <c r="AC25" s="50">
        <f t="shared" si="18"/>
        <v>0</v>
      </c>
      <c r="AD25" s="50"/>
      <c r="AE25" s="50">
        <f t="shared" si="19"/>
        <v>0</v>
      </c>
      <c r="AF25" s="51"/>
      <c r="AG25" s="50">
        <f>AG325</f>
        <v>0</v>
      </c>
      <c r="AH25" s="50">
        <f>AH325</f>
        <v>77471.403749999998</v>
      </c>
      <c r="AI25" s="50"/>
      <c r="AJ25" s="50">
        <f t="shared" si="20"/>
        <v>77471.403749999998</v>
      </c>
      <c r="AK25" s="51"/>
      <c r="AL25" s="50">
        <f>AL325</f>
        <v>0</v>
      </c>
      <c r="AM25" s="50">
        <f>AM325</f>
        <v>86114.567800000004</v>
      </c>
      <c r="AN25" s="50"/>
      <c r="AO25" s="50">
        <f t="shared" si="21"/>
        <v>86114.567800000004</v>
      </c>
      <c r="AP25" s="51"/>
      <c r="AQ25" s="50">
        <f>AQ325</f>
        <v>0</v>
      </c>
      <c r="AR25" s="50">
        <f>AR325</f>
        <v>100498.043085625</v>
      </c>
      <c r="AS25" s="50"/>
      <c r="AT25" s="50">
        <f t="shared" si="22"/>
        <v>100498.043085625</v>
      </c>
      <c r="AU25" s="51"/>
      <c r="AV25" s="50">
        <f>AV325</f>
        <v>0</v>
      </c>
      <c r="AW25" s="50">
        <f>AW325</f>
        <v>115506.06213914871</v>
      </c>
      <c r="AX25" s="50"/>
      <c r="AY25" s="50">
        <f t="shared" si="23"/>
        <v>115506.06213914871</v>
      </c>
      <c r="AZ25" s="51"/>
    </row>
    <row r="26" spans="1:52" s="46" customFormat="1" ht="12" customHeight="1">
      <c r="A26" s="132"/>
      <c r="B26" s="141" t="s">
        <v>129</v>
      </c>
      <c r="C26" s="50">
        <f>C342</f>
        <v>0</v>
      </c>
      <c r="D26" s="50">
        <f>D342</f>
        <v>223800</v>
      </c>
      <c r="E26" s="50"/>
      <c r="F26" s="50">
        <f t="shared" si="12"/>
        <v>223800</v>
      </c>
      <c r="G26" s="51"/>
      <c r="H26" s="50">
        <f>H342</f>
        <v>0</v>
      </c>
      <c r="I26" s="50">
        <f>I342</f>
        <v>223800</v>
      </c>
      <c r="J26" s="50"/>
      <c r="K26" s="50">
        <f t="shared" si="13"/>
        <v>223800</v>
      </c>
      <c r="L26" s="51"/>
      <c r="M26" s="50">
        <f t="shared" si="14"/>
        <v>0</v>
      </c>
      <c r="N26" s="50">
        <f t="shared" si="14"/>
        <v>0</v>
      </c>
      <c r="O26" s="50"/>
      <c r="P26" s="50">
        <f t="shared" si="15"/>
        <v>0</v>
      </c>
      <c r="Q26" s="51"/>
      <c r="R26" s="50">
        <f>R342</f>
        <v>0</v>
      </c>
      <c r="S26" s="50">
        <f>S342</f>
        <v>168160</v>
      </c>
      <c r="T26" s="50"/>
      <c r="U26" s="50">
        <f t="shared" si="16"/>
        <v>168160</v>
      </c>
      <c r="V26" s="51"/>
      <c r="W26" s="50">
        <f>W342</f>
        <v>0</v>
      </c>
      <c r="X26" s="50">
        <f>X342</f>
        <v>168160</v>
      </c>
      <c r="Y26" s="50"/>
      <c r="Z26" s="50">
        <f t="shared" si="17"/>
        <v>168160</v>
      </c>
      <c r="AA26" s="51"/>
      <c r="AB26" s="50">
        <f t="shared" si="18"/>
        <v>0</v>
      </c>
      <c r="AC26" s="50">
        <f t="shared" si="18"/>
        <v>0</v>
      </c>
      <c r="AD26" s="50"/>
      <c r="AE26" s="50">
        <f t="shared" si="19"/>
        <v>0</v>
      </c>
      <c r="AF26" s="51"/>
      <c r="AG26" s="50">
        <f>AG342</f>
        <v>0</v>
      </c>
      <c r="AH26" s="50">
        <f>AH342</f>
        <v>214124.16666666663</v>
      </c>
      <c r="AI26" s="50"/>
      <c r="AJ26" s="50">
        <f t="shared" si="20"/>
        <v>214124.16666666663</v>
      </c>
      <c r="AK26" s="51"/>
      <c r="AL26" s="50">
        <f>AL342</f>
        <v>0</v>
      </c>
      <c r="AM26" s="50">
        <f>AM342</f>
        <v>285295</v>
      </c>
      <c r="AN26" s="50"/>
      <c r="AO26" s="50">
        <f t="shared" si="21"/>
        <v>285295</v>
      </c>
      <c r="AP26" s="51"/>
      <c r="AQ26" s="50">
        <f>AQ342</f>
        <v>0</v>
      </c>
      <c r="AR26" s="50">
        <f>AR342</f>
        <v>349545</v>
      </c>
      <c r="AS26" s="50"/>
      <c r="AT26" s="50">
        <f t="shared" si="22"/>
        <v>349545</v>
      </c>
      <c r="AU26" s="51"/>
      <c r="AV26" s="50">
        <f>AV342</f>
        <v>0</v>
      </c>
      <c r="AW26" s="50">
        <f>AW342</f>
        <v>413295</v>
      </c>
      <c r="AX26" s="50"/>
      <c r="AY26" s="50">
        <f t="shared" si="23"/>
        <v>413295</v>
      </c>
      <c r="AZ26" s="51"/>
    </row>
    <row r="27" spans="1:52" s="46" customFormat="1" ht="12" customHeight="1">
      <c r="A27" s="132"/>
      <c r="B27" s="141" t="s">
        <v>153</v>
      </c>
      <c r="C27" s="50">
        <f>C357</f>
        <v>0</v>
      </c>
      <c r="D27" s="50">
        <f>D357</f>
        <v>0</v>
      </c>
      <c r="E27" s="50"/>
      <c r="F27" s="50">
        <f t="shared" si="12"/>
        <v>0</v>
      </c>
      <c r="G27" s="51"/>
      <c r="H27" s="50">
        <f>H357</f>
        <v>0</v>
      </c>
      <c r="I27" s="50">
        <f>I357</f>
        <v>0</v>
      </c>
      <c r="J27" s="50"/>
      <c r="K27" s="50">
        <f t="shared" si="13"/>
        <v>0</v>
      </c>
      <c r="L27" s="51"/>
      <c r="M27" s="50">
        <f t="shared" si="14"/>
        <v>0</v>
      </c>
      <c r="N27" s="50">
        <f t="shared" si="14"/>
        <v>0</v>
      </c>
      <c r="O27" s="50"/>
      <c r="P27" s="50">
        <f t="shared" si="15"/>
        <v>0</v>
      </c>
      <c r="Q27" s="51"/>
      <c r="R27" s="50">
        <f>R357</f>
        <v>0</v>
      </c>
      <c r="S27" s="50">
        <f>S357</f>
        <v>4166.6666666666697</v>
      </c>
      <c r="T27" s="50"/>
      <c r="U27" s="50">
        <f t="shared" si="16"/>
        <v>4166.6666666666697</v>
      </c>
      <c r="V27" s="51"/>
      <c r="W27" s="50">
        <f>W357</f>
        <v>0</v>
      </c>
      <c r="X27" s="50">
        <f>X357</f>
        <v>4166.6666666666697</v>
      </c>
      <c r="Y27" s="50"/>
      <c r="Z27" s="50">
        <f t="shared" si="17"/>
        <v>4166.6666666666697</v>
      </c>
      <c r="AA27" s="51"/>
      <c r="AB27" s="50">
        <f t="shared" si="18"/>
        <v>0</v>
      </c>
      <c r="AC27" s="50">
        <f t="shared" si="18"/>
        <v>0</v>
      </c>
      <c r="AD27" s="50"/>
      <c r="AE27" s="50">
        <f t="shared" si="19"/>
        <v>0</v>
      </c>
      <c r="AF27" s="51"/>
      <c r="AG27" s="50">
        <f>AG357</f>
        <v>0</v>
      </c>
      <c r="AH27" s="50">
        <f>AH357</f>
        <v>8333.3333333333303</v>
      </c>
      <c r="AI27" s="50"/>
      <c r="AJ27" s="50">
        <f t="shared" si="20"/>
        <v>8333.3333333333303</v>
      </c>
      <c r="AK27" s="51"/>
      <c r="AL27" s="50">
        <f>AL357</f>
        <v>0</v>
      </c>
      <c r="AM27" s="50">
        <f>AM357</f>
        <v>8333.3333333333303</v>
      </c>
      <c r="AN27" s="50"/>
      <c r="AO27" s="50">
        <f t="shared" si="21"/>
        <v>8333.3333333333303</v>
      </c>
      <c r="AP27" s="51"/>
      <c r="AQ27" s="50">
        <f>AQ357</f>
        <v>0</v>
      </c>
      <c r="AR27" s="50">
        <f>AR357</f>
        <v>8333.3333333333303</v>
      </c>
      <c r="AS27" s="50"/>
      <c r="AT27" s="50">
        <f t="shared" si="22"/>
        <v>8333.3333333333303</v>
      </c>
      <c r="AU27" s="51"/>
      <c r="AV27" s="50">
        <f>AV357</f>
        <v>0</v>
      </c>
      <c r="AW27" s="50">
        <f>AW357</f>
        <v>8333.3333333333303</v>
      </c>
      <c r="AX27" s="50"/>
      <c r="AY27" s="50">
        <f t="shared" si="23"/>
        <v>8333.3333333333303</v>
      </c>
      <c r="AZ27" s="51"/>
    </row>
    <row r="28" spans="1:52" s="46" customFormat="1" ht="12" customHeight="1">
      <c r="A28" s="132"/>
      <c r="B28" s="141" t="s">
        <v>140</v>
      </c>
      <c r="C28" s="50">
        <f>C375</f>
        <v>0</v>
      </c>
      <c r="D28" s="50">
        <f>D375</f>
        <v>250</v>
      </c>
      <c r="E28" s="50"/>
      <c r="F28" s="50">
        <f t="shared" si="12"/>
        <v>250</v>
      </c>
      <c r="G28" s="51"/>
      <c r="H28" s="50">
        <f>H375</f>
        <v>0</v>
      </c>
      <c r="I28" s="50">
        <f>I375</f>
        <v>250</v>
      </c>
      <c r="J28" s="50"/>
      <c r="K28" s="50">
        <f t="shared" si="13"/>
        <v>250</v>
      </c>
      <c r="L28" s="51"/>
      <c r="M28" s="50">
        <f t="shared" si="14"/>
        <v>0</v>
      </c>
      <c r="N28" s="50">
        <f t="shared" si="14"/>
        <v>0</v>
      </c>
      <c r="O28" s="50"/>
      <c r="P28" s="50">
        <f t="shared" si="15"/>
        <v>0</v>
      </c>
      <c r="Q28" s="51"/>
      <c r="R28" s="50">
        <f>R375</f>
        <v>0</v>
      </c>
      <c r="S28" s="50">
        <f>S375</f>
        <v>25250</v>
      </c>
      <c r="T28" s="50"/>
      <c r="U28" s="50">
        <f t="shared" si="16"/>
        <v>25250</v>
      </c>
      <c r="V28" s="51"/>
      <c r="W28" s="50">
        <f>W375</f>
        <v>0</v>
      </c>
      <c r="X28" s="50">
        <f>X375</f>
        <v>25250</v>
      </c>
      <c r="Y28" s="50"/>
      <c r="Z28" s="50">
        <f t="shared" si="17"/>
        <v>25250</v>
      </c>
      <c r="AA28" s="51"/>
      <c r="AB28" s="50">
        <f t="shared" si="18"/>
        <v>0</v>
      </c>
      <c r="AC28" s="50">
        <f t="shared" si="18"/>
        <v>0</v>
      </c>
      <c r="AD28" s="50"/>
      <c r="AE28" s="50">
        <f t="shared" si="19"/>
        <v>0</v>
      </c>
      <c r="AF28" s="51"/>
      <c r="AG28" s="50">
        <f>AG375</f>
        <v>0</v>
      </c>
      <c r="AH28" s="50">
        <f>AH375</f>
        <v>64624.759999999995</v>
      </c>
      <c r="AI28" s="50"/>
      <c r="AJ28" s="50">
        <f t="shared" si="20"/>
        <v>64624.759999999995</v>
      </c>
      <c r="AK28" s="51"/>
      <c r="AL28" s="50">
        <f>AL375</f>
        <v>0</v>
      </c>
      <c r="AM28" s="50">
        <f>AM375</f>
        <v>59624.71</v>
      </c>
      <c r="AN28" s="50"/>
      <c r="AO28" s="50">
        <f t="shared" si="21"/>
        <v>59624.71</v>
      </c>
      <c r="AP28" s="51"/>
      <c r="AQ28" s="50">
        <f>AQ375</f>
        <v>0</v>
      </c>
      <c r="AR28" s="50">
        <f>AR375</f>
        <v>16313.03</v>
      </c>
      <c r="AS28" s="50"/>
      <c r="AT28" s="50">
        <f t="shared" si="22"/>
        <v>16313.03</v>
      </c>
      <c r="AU28" s="51"/>
      <c r="AV28" s="50">
        <f>AV375</f>
        <v>0</v>
      </c>
      <c r="AW28" s="50">
        <f>AW375</f>
        <v>16313.03</v>
      </c>
      <c r="AX28" s="50"/>
      <c r="AY28" s="50">
        <f t="shared" si="23"/>
        <v>16313.03</v>
      </c>
      <c r="AZ28" s="51"/>
    </row>
    <row r="29" spans="1:52" s="46" customFormat="1" ht="12" hidden="1" customHeight="1">
      <c r="A29" s="132"/>
      <c r="B29" s="141" t="s">
        <v>145</v>
      </c>
      <c r="C29" s="50">
        <f>C384</f>
        <v>0</v>
      </c>
      <c r="D29" s="50">
        <f>D384</f>
        <v>0</v>
      </c>
      <c r="E29" s="50"/>
      <c r="F29" s="50">
        <f t="shared" si="12"/>
        <v>0</v>
      </c>
      <c r="G29" s="51"/>
      <c r="H29" s="50">
        <f>H384</f>
        <v>0</v>
      </c>
      <c r="I29" s="50">
        <f>I384</f>
        <v>0</v>
      </c>
      <c r="J29" s="50"/>
      <c r="K29" s="50">
        <f t="shared" si="13"/>
        <v>0</v>
      </c>
      <c r="L29" s="51"/>
      <c r="M29" s="50">
        <f t="shared" si="14"/>
        <v>0</v>
      </c>
      <c r="N29" s="50">
        <f t="shared" si="14"/>
        <v>0</v>
      </c>
      <c r="O29" s="50"/>
      <c r="P29" s="50">
        <f t="shared" si="15"/>
        <v>0</v>
      </c>
      <c r="Q29" s="51"/>
      <c r="R29" s="50">
        <f>R384</f>
        <v>0</v>
      </c>
      <c r="S29" s="50">
        <f>S384</f>
        <v>0</v>
      </c>
      <c r="T29" s="50"/>
      <c r="U29" s="50">
        <f t="shared" si="16"/>
        <v>0</v>
      </c>
      <c r="V29" s="51"/>
      <c r="W29" s="50">
        <f>W384</f>
        <v>0</v>
      </c>
      <c r="X29" s="50">
        <f>X384</f>
        <v>0</v>
      </c>
      <c r="Y29" s="50"/>
      <c r="Z29" s="50">
        <f t="shared" si="17"/>
        <v>0</v>
      </c>
      <c r="AA29" s="51"/>
      <c r="AB29" s="50">
        <f t="shared" si="18"/>
        <v>0</v>
      </c>
      <c r="AC29" s="50">
        <f t="shared" si="18"/>
        <v>0</v>
      </c>
      <c r="AD29" s="50"/>
      <c r="AE29" s="50">
        <f t="shared" si="19"/>
        <v>0</v>
      </c>
      <c r="AF29" s="51"/>
      <c r="AG29" s="50">
        <f>AG384</f>
        <v>0</v>
      </c>
      <c r="AH29" s="50">
        <f>AH384</f>
        <v>0</v>
      </c>
      <c r="AI29" s="50"/>
      <c r="AJ29" s="50">
        <f t="shared" si="20"/>
        <v>0</v>
      </c>
      <c r="AK29" s="51"/>
      <c r="AL29" s="50">
        <f>AL384</f>
        <v>0</v>
      </c>
      <c r="AM29" s="50">
        <f>AM384</f>
        <v>0</v>
      </c>
      <c r="AN29" s="50"/>
      <c r="AO29" s="50">
        <f t="shared" si="21"/>
        <v>0</v>
      </c>
      <c r="AP29" s="51"/>
      <c r="AQ29" s="50">
        <f>AQ384</f>
        <v>0</v>
      </c>
      <c r="AR29" s="50">
        <f>AR384</f>
        <v>0</v>
      </c>
      <c r="AS29" s="50"/>
      <c r="AT29" s="50">
        <f t="shared" si="22"/>
        <v>0</v>
      </c>
      <c r="AU29" s="51"/>
      <c r="AV29" s="50">
        <f>AV384</f>
        <v>0</v>
      </c>
      <c r="AW29" s="50">
        <f>AW384</f>
        <v>0</v>
      </c>
      <c r="AX29" s="50"/>
      <c r="AY29" s="50">
        <f t="shared" si="23"/>
        <v>0</v>
      </c>
      <c r="AZ29" s="51"/>
    </row>
    <row r="30" spans="1:52" s="47" customFormat="1" ht="12" customHeight="1">
      <c r="A30" s="133"/>
      <c r="B30" s="52" t="s">
        <v>17</v>
      </c>
      <c r="C30" s="53">
        <f>SUM(C21:C29)</f>
        <v>0</v>
      </c>
      <c r="D30" s="53">
        <f>SUM(D21:D29)</f>
        <v>527154.04</v>
      </c>
      <c r="E30" s="53"/>
      <c r="F30" s="53">
        <f t="shared" si="12"/>
        <v>527154.04</v>
      </c>
      <c r="G30" s="54"/>
      <c r="H30" s="53">
        <f>SUM(H21:H29)</f>
        <v>0</v>
      </c>
      <c r="I30" s="53">
        <f>SUM(I21:I29)</f>
        <v>527154.04</v>
      </c>
      <c r="J30" s="53"/>
      <c r="K30" s="53">
        <f t="shared" si="13"/>
        <v>527154.04</v>
      </c>
      <c r="L30" s="54"/>
      <c r="M30" s="53">
        <f t="shared" si="14"/>
        <v>0</v>
      </c>
      <c r="N30" s="53">
        <f t="shared" si="14"/>
        <v>0</v>
      </c>
      <c r="O30" s="53"/>
      <c r="P30" s="53">
        <f t="shared" si="15"/>
        <v>0</v>
      </c>
      <c r="Q30" s="54"/>
      <c r="R30" s="53">
        <f>SUM(R21:R29)</f>
        <v>0</v>
      </c>
      <c r="S30" s="53">
        <f>SUM(S21:S29)</f>
        <v>1442162.7641666667</v>
      </c>
      <c r="T30" s="53"/>
      <c r="U30" s="53">
        <f t="shared" si="16"/>
        <v>1442162.7641666667</v>
      </c>
      <c r="V30" s="54"/>
      <c r="W30" s="53">
        <f>SUM(W21:W29)</f>
        <v>0</v>
      </c>
      <c r="X30" s="53">
        <f>SUM(X21:X29)</f>
        <v>1443405.1016666668</v>
      </c>
      <c r="Y30" s="53"/>
      <c r="Z30" s="53">
        <f t="shared" si="17"/>
        <v>1443405.1016666668</v>
      </c>
      <c r="AA30" s="54"/>
      <c r="AB30" s="53">
        <f t="shared" si="18"/>
        <v>0</v>
      </c>
      <c r="AC30" s="53">
        <f t="shared" si="18"/>
        <v>0</v>
      </c>
      <c r="AD30" s="53"/>
      <c r="AE30" s="53">
        <f t="shared" si="19"/>
        <v>0</v>
      </c>
      <c r="AF30" s="54"/>
      <c r="AG30" s="53">
        <f>SUM(AG21:AG29)</f>
        <v>0</v>
      </c>
      <c r="AH30" s="53">
        <f>SUM(AH21:AH29)</f>
        <v>1945797.5774166663</v>
      </c>
      <c r="AI30" s="53"/>
      <c r="AJ30" s="53">
        <f t="shared" si="20"/>
        <v>1945797.5774166663</v>
      </c>
      <c r="AK30" s="54"/>
      <c r="AL30" s="53">
        <f>SUM(AL21:AL29)</f>
        <v>0</v>
      </c>
      <c r="AM30" s="53">
        <f>SUM(AM21:AM29)</f>
        <v>2691396.6240999997</v>
      </c>
      <c r="AN30" s="53"/>
      <c r="AO30" s="53">
        <f t="shared" si="21"/>
        <v>2691396.6240999997</v>
      </c>
      <c r="AP30" s="54"/>
      <c r="AQ30" s="53">
        <f>SUM(AQ21:AQ29)</f>
        <v>0</v>
      </c>
      <c r="AR30" s="53">
        <f>SUM(AR21:AR29)</f>
        <v>3330523.9998449581</v>
      </c>
      <c r="AS30" s="53"/>
      <c r="AT30" s="53">
        <f t="shared" si="22"/>
        <v>3330523.9998449581</v>
      </c>
      <c r="AU30" s="54"/>
      <c r="AV30" s="53">
        <f>SUM(AV21:AV29)</f>
        <v>0</v>
      </c>
      <c r="AW30" s="53">
        <f>SUM(AW21:AW29)</f>
        <v>3953361.7084570024</v>
      </c>
      <c r="AX30" s="53"/>
      <c r="AY30" s="53">
        <f t="shared" si="23"/>
        <v>3953361.7084570024</v>
      </c>
      <c r="AZ30" s="54"/>
    </row>
    <row r="31" spans="1:52" s="46" customFormat="1" ht="12" customHeight="1">
      <c r="A31" s="132"/>
      <c r="C31" s="50"/>
      <c r="D31" s="50"/>
      <c r="E31" s="50"/>
      <c r="F31" s="50"/>
      <c r="G31" s="51"/>
      <c r="H31" s="50"/>
      <c r="I31" s="50"/>
      <c r="J31" s="50"/>
      <c r="K31" s="50"/>
      <c r="L31" s="51"/>
      <c r="M31" s="50"/>
      <c r="N31" s="50"/>
      <c r="O31" s="50"/>
      <c r="P31" s="50"/>
      <c r="Q31" s="51"/>
      <c r="R31" s="50"/>
      <c r="S31" s="50"/>
      <c r="T31" s="50"/>
      <c r="U31" s="50"/>
      <c r="V31" s="51"/>
      <c r="W31" s="50"/>
      <c r="X31" s="50"/>
      <c r="Y31" s="50"/>
      <c r="Z31" s="50"/>
      <c r="AA31" s="51"/>
      <c r="AB31" s="50"/>
      <c r="AC31" s="50"/>
      <c r="AD31" s="50"/>
      <c r="AE31" s="50"/>
      <c r="AF31" s="51"/>
      <c r="AG31" s="50"/>
      <c r="AH31" s="50"/>
      <c r="AI31" s="50"/>
      <c r="AJ31" s="50"/>
      <c r="AK31" s="51"/>
      <c r="AL31" s="50"/>
      <c r="AM31" s="50"/>
      <c r="AN31" s="50"/>
      <c r="AO31" s="50"/>
      <c r="AP31" s="51"/>
      <c r="AQ31" s="50"/>
      <c r="AR31" s="50"/>
      <c r="AS31" s="50"/>
      <c r="AT31" s="50"/>
      <c r="AU31" s="51"/>
      <c r="AV31" s="50"/>
      <c r="AW31" s="50"/>
      <c r="AX31" s="50"/>
      <c r="AY31" s="50"/>
      <c r="AZ31" s="51"/>
    </row>
    <row r="32" spans="1:52" s="46" customFormat="1" ht="12" customHeight="1" thickBot="1">
      <c r="A32" s="56" t="s">
        <v>18</v>
      </c>
      <c r="B32" s="57"/>
      <c r="C32" s="58">
        <f>C18-C30</f>
        <v>0</v>
      </c>
      <c r="D32" s="58">
        <f>D18-D30</f>
        <v>-34262.080000000016</v>
      </c>
      <c r="E32" s="58"/>
      <c r="F32" s="58">
        <f>SUM(C32:E32)</f>
        <v>-34262.080000000016</v>
      </c>
      <c r="G32" s="59"/>
      <c r="H32" s="58">
        <f>H18-H30</f>
        <v>0</v>
      </c>
      <c r="I32" s="58">
        <f>I18-I30</f>
        <v>-34262.080000000016</v>
      </c>
      <c r="J32" s="58"/>
      <c r="K32" s="58">
        <f>SUM(H32:J32)</f>
        <v>-34262.080000000016</v>
      </c>
      <c r="L32" s="59"/>
      <c r="M32" s="58">
        <f>INDEX($H32:$J32,1,MATCH(M$8,$H$8:$J$8,0))-INDEX($C32:$E32,1,MATCH(M$8,$C$8:$E$8,0))</f>
        <v>0</v>
      </c>
      <c r="N32" s="58">
        <f>INDEX($H32:$J32,1,MATCH(N$8,$H$8:$J$8,0))-INDEX($C32:$E32,1,MATCH(N$8,$C$8:$E$8,0))</f>
        <v>0</v>
      </c>
      <c r="O32" s="58"/>
      <c r="P32" s="58">
        <f>SUM(M32:O32)</f>
        <v>0</v>
      </c>
      <c r="Q32" s="59"/>
      <c r="R32" s="58">
        <f>R18-R30</f>
        <v>0</v>
      </c>
      <c r="S32" s="58">
        <f>S18-S30</f>
        <v>16599.765833333367</v>
      </c>
      <c r="T32" s="58"/>
      <c r="U32" s="58">
        <f>SUM(R32:T32)</f>
        <v>16599.765833333367</v>
      </c>
      <c r="V32" s="59"/>
      <c r="W32" s="58">
        <f>W18-W30</f>
        <v>0</v>
      </c>
      <c r="X32" s="58">
        <f>X18-X30</f>
        <v>191414.42833333323</v>
      </c>
      <c r="Y32" s="58"/>
      <c r="Z32" s="58">
        <f>SUM(W32:Y32)</f>
        <v>191414.42833333323</v>
      </c>
      <c r="AA32" s="59"/>
      <c r="AB32" s="58">
        <f>INDEX($H32:$J32,1,MATCH(AB$8,$H$8:$J$8,0))-INDEX($C32:$E32,1,MATCH(AB$8,$C$8:$E$8,0))</f>
        <v>0</v>
      </c>
      <c r="AC32" s="58">
        <f>INDEX($H32:$J32,1,MATCH(AC$8,$H$8:$J$8,0))-INDEX($C32:$E32,1,MATCH(AC$8,$C$8:$E$8,0))</f>
        <v>0</v>
      </c>
      <c r="AD32" s="58"/>
      <c r="AE32" s="58">
        <f>SUM(AB32:AD32)</f>
        <v>0</v>
      </c>
      <c r="AF32" s="59"/>
      <c r="AG32" s="58">
        <f>AG18-AG30</f>
        <v>0</v>
      </c>
      <c r="AH32" s="58">
        <f>AH18-AH30</f>
        <v>175156.32258333359</v>
      </c>
      <c r="AI32" s="58"/>
      <c r="AJ32" s="58">
        <f>SUM(AG32:AI32)</f>
        <v>175156.32258333359</v>
      </c>
      <c r="AK32" s="59"/>
      <c r="AL32" s="58">
        <f>AL18-AL30</f>
        <v>0</v>
      </c>
      <c r="AM32" s="58">
        <f>AM18-AM30</f>
        <v>193157.79990000045</v>
      </c>
      <c r="AN32" s="58"/>
      <c r="AO32" s="58">
        <f>SUM(AL32:AN32)</f>
        <v>193157.79990000045</v>
      </c>
      <c r="AP32" s="59"/>
      <c r="AQ32" s="58">
        <f>AQ18-AQ30</f>
        <v>0</v>
      </c>
      <c r="AR32" s="58">
        <f>AR18-AR30</f>
        <v>343014.29075504187</v>
      </c>
      <c r="AS32" s="58"/>
      <c r="AT32" s="58">
        <f>SUM(AQ32:AS32)</f>
        <v>343014.29075504187</v>
      </c>
      <c r="AU32" s="59"/>
      <c r="AV32" s="58">
        <f>AV18-AV30</f>
        <v>0</v>
      </c>
      <c r="AW32" s="58">
        <f>AW18-AW30</f>
        <v>538523.03923739772</v>
      </c>
      <c r="AX32" s="58"/>
      <c r="AY32" s="58">
        <f>SUM(AV32:AX32)</f>
        <v>538523.03923739772</v>
      </c>
      <c r="AZ32" s="59"/>
    </row>
    <row r="33" spans="1:52" s="46" customFormat="1" ht="12" customHeight="1" thickTop="1">
      <c r="A33" s="132"/>
      <c r="C33" s="50"/>
      <c r="D33" s="50"/>
      <c r="E33" s="50"/>
      <c r="F33" s="50"/>
      <c r="G33" s="51"/>
      <c r="H33" s="50"/>
      <c r="I33" s="50"/>
      <c r="J33" s="50"/>
      <c r="K33" s="50"/>
      <c r="L33" s="51"/>
      <c r="M33" s="50"/>
      <c r="N33" s="50"/>
      <c r="O33" s="50"/>
      <c r="P33" s="50"/>
      <c r="Q33" s="51"/>
      <c r="R33" s="50"/>
      <c r="S33" s="50"/>
      <c r="T33" s="50"/>
      <c r="U33" s="50"/>
      <c r="V33" s="51"/>
      <c r="W33" s="50"/>
      <c r="X33" s="50"/>
      <c r="Y33" s="50"/>
      <c r="Z33" s="50"/>
      <c r="AA33" s="51"/>
      <c r="AB33" s="50"/>
      <c r="AC33" s="50"/>
      <c r="AD33" s="50"/>
      <c r="AE33" s="50"/>
      <c r="AF33" s="51"/>
      <c r="AG33" s="50"/>
      <c r="AH33" s="50"/>
      <c r="AI33" s="50"/>
      <c r="AJ33" s="50"/>
      <c r="AK33" s="51"/>
      <c r="AL33" s="50"/>
      <c r="AM33" s="50"/>
      <c r="AN33" s="50"/>
      <c r="AO33" s="50"/>
      <c r="AP33" s="51"/>
      <c r="AQ33" s="50"/>
      <c r="AR33" s="50"/>
      <c r="AS33" s="50"/>
      <c r="AT33" s="50"/>
      <c r="AU33" s="51"/>
      <c r="AV33" s="50"/>
      <c r="AW33" s="50"/>
      <c r="AX33" s="50"/>
      <c r="AY33" s="50"/>
      <c r="AZ33" s="51"/>
    </row>
    <row r="34" spans="1:52" s="46" customFormat="1" ht="12" customHeight="1">
      <c r="A34" s="52" t="s">
        <v>19</v>
      </c>
      <c r="C34" s="50"/>
      <c r="D34" s="50"/>
      <c r="E34" s="50"/>
      <c r="F34" s="50"/>
      <c r="G34" s="51"/>
      <c r="H34" s="50"/>
      <c r="I34" s="50"/>
      <c r="J34" s="50"/>
      <c r="K34" s="50"/>
      <c r="L34" s="51"/>
      <c r="M34" s="50"/>
      <c r="N34" s="50"/>
      <c r="O34" s="50"/>
      <c r="P34" s="50"/>
      <c r="Q34" s="51"/>
      <c r="R34" s="50"/>
      <c r="S34" s="50"/>
      <c r="T34" s="50"/>
      <c r="U34" s="50"/>
      <c r="V34" s="51"/>
      <c r="W34" s="50"/>
      <c r="X34" s="50"/>
      <c r="Y34" s="50"/>
      <c r="Z34" s="50"/>
      <c r="AA34" s="51"/>
      <c r="AB34" s="50"/>
      <c r="AC34" s="50"/>
      <c r="AD34" s="50"/>
      <c r="AE34" s="50"/>
      <c r="AF34" s="51"/>
      <c r="AG34" s="50"/>
      <c r="AH34" s="50"/>
      <c r="AI34" s="50"/>
      <c r="AJ34" s="50"/>
      <c r="AK34" s="51"/>
      <c r="AL34" s="50"/>
      <c r="AM34" s="50"/>
      <c r="AN34" s="50"/>
      <c r="AO34" s="50"/>
      <c r="AP34" s="51"/>
      <c r="AQ34" s="50"/>
      <c r="AR34" s="50"/>
      <c r="AS34" s="50"/>
      <c r="AT34" s="50"/>
      <c r="AU34" s="51"/>
      <c r="AV34" s="50"/>
      <c r="AW34" s="50"/>
      <c r="AX34" s="50"/>
      <c r="AY34" s="50"/>
      <c r="AZ34" s="51"/>
    </row>
    <row r="35" spans="1:52" s="46" customFormat="1" ht="12" customHeight="1">
      <c r="A35" s="132"/>
      <c r="B35" s="49" t="s">
        <v>20</v>
      </c>
      <c r="C35" s="50"/>
      <c r="D35" s="50">
        <v>97061.2</v>
      </c>
      <c r="E35" s="50"/>
      <c r="F35" s="50">
        <f>SUM(C35:E35)</f>
        <v>97061.2</v>
      </c>
      <c r="G35" s="51"/>
      <c r="H35" s="50"/>
      <c r="I35" s="50">
        <v>97061.2</v>
      </c>
      <c r="J35" s="50"/>
      <c r="K35" s="50">
        <f>SUM(H35:J35)</f>
        <v>97061.2</v>
      </c>
      <c r="L35" s="51"/>
      <c r="M35" s="50">
        <f t="shared" ref="M35:N38" si="24">INDEX($H35:$J35,1,MATCH(M$8,$H$8:$J$8,0))-INDEX($C35:$E35,1,MATCH(M$8,$C$8:$E$8,0))</f>
        <v>0</v>
      </c>
      <c r="N35" s="50">
        <f t="shared" si="24"/>
        <v>0</v>
      </c>
      <c r="O35" s="50"/>
      <c r="P35" s="50">
        <f>SUM(M35:O35)</f>
        <v>0</v>
      </c>
      <c r="Q35" s="51"/>
      <c r="R35" s="50"/>
      <c r="S35" s="50">
        <v>62799.119999999901</v>
      </c>
      <c r="T35" s="50"/>
      <c r="U35" s="50">
        <f>SUM(R35:T35)</f>
        <v>62799.119999999901</v>
      </c>
      <c r="V35" s="51"/>
      <c r="W35" s="50">
        <f ca="1">OFFSET($H40,,COLUMN()-COLUMN($W35))</f>
        <v>0</v>
      </c>
      <c r="X35" s="50">
        <f ca="1">OFFSET($H40,,COLUMN()-COLUMN($W35))</f>
        <v>62799.119999999981</v>
      </c>
      <c r="Y35" s="50"/>
      <c r="Z35" s="50">
        <f ca="1">SUM(W35:Y35)</f>
        <v>62799.119999999981</v>
      </c>
      <c r="AA35" s="51"/>
      <c r="AB35" s="50">
        <f t="shared" ref="AB35:AC38" si="25">INDEX($H35:$J35,1,MATCH(AB$8,$H$8:$J$8,0))-INDEX($C35:$E35,1,MATCH(AB$8,$C$8:$E$8,0))</f>
        <v>0</v>
      </c>
      <c r="AC35" s="50">
        <f t="shared" si="25"/>
        <v>0</v>
      </c>
      <c r="AD35" s="50"/>
      <c r="AE35" s="50">
        <f>SUM(AB35:AD35)</f>
        <v>0</v>
      </c>
      <c r="AF35" s="51"/>
      <c r="AG35" s="50">
        <f ca="1">OFFSET($W40,,COLUMN()-COLUMN($AG35))</f>
        <v>0</v>
      </c>
      <c r="AH35" s="50">
        <f ca="1">OFFSET($W40,,COLUMN()-COLUMN($AG35))</f>
        <v>254213.54833333322</v>
      </c>
      <c r="AI35" s="50"/>
      <c r="AJ35" s="50">
        <f ca="1">SUM(AG35:AI35)</f>
        <v>254213.54833333322</v>
      </c>
      <c r="AK35" s="51"/>
      <c r="AL35" s="50">
        <f ca="1">OFFSET($AG40,,COLUMN()-COLUMN($AL35))</f>
        <v>0</v>
      </c>
      <c r="AM35" s="50">
        <f ca="1">OFFSET($AG40,,COLUMN()-COLUMN($AL35))</f>
        <v>429369.87091666681</v>
      </c>
      <c r="AN35" s="50"/>
      <c r="AO35" s="50">
        <f ca="1">SUM(AL35:AN35)</f>
        <v>429369.87091666681</v>
      </c>
      <c r="AP35" s="51"/>
      <c r="AQ35" s="50">
        <f ca="1">OFFSET($AL40,,COLUMN()-COLUMN($AQ35))</f>
        <v>0</v>
      </c>
      <c r="AR35" s="50">
        <f ca="1">OFFSET($AL40,,COLUMN()-COLUMN($AQ35))</f>
        <v>622527.67081666726</v>
      </c>
      <c r="AS35" s="50"/>
      <c r="AT35" s="50">
        <f ca="1">SUM(AQ35:AS35)</f>
        <v>622527.67081666726</v>
      </c>
      <c r="AU35" s="51"/>
      <c r="AV35" s="50">
        <f ca="1">OFFSET($AQ40,,COLUMN()-COLUMN($AV35))</f>
        <v>0</v>
      </c>
      <c r="AW35" s="50">
        <f ca="1">OFFSET($AQ40,,COLUMN()-COLUMN($AV35))</f>
        <v>965541.96157170914</v>
      </c>
      <c r="AX35" s="50"/>
      <c r="AY35" s="50">
        <f ca="1">SUM(AV35:AX35)</f>
        <v>965541.96157170914</v>
      </c>
      <c r="AZ35" s="51"/>
    </row>
    <row r="36" spans="1:52" s="46" customFormat="1" ht="12" customHeight="1">
      <c r="A36" s="52"/>
      <c r="B36" s="49" t="s">
        <v>21</v>
      </c>
      <c r="C36" s="50"/>
      <c r="D36" s="50"/>
      <c r="E36" s="50"/>
      <c r="F36" s="50">
        <f>SUM(C36:E36)</f>
        <v>0</v>
      </c>
      <c r="G36" s="51"/>
      <c r="H36" s="50"/>
      <c r="I36" s="50"/>
      <c r="J36" s="50"/>
      <c r="K36" s="50">
        <f>SUM(H36:J36)</f>
        <v>0</v>
      </c>
      <c r="L36" s="51"/>
      <c r="M36" s="50">
        <f t="shared" si="24"/>
        <v>0</v>
      </c>
      <c r="N36" s="50">
        <f t="shared" si="24"/>
        <v>0</v>
      </c>
      <c r="O36" s="50"/>
      <c r="P36" s="50">
        <f>SUM(M36:O36)</f>
        <v>0</v>
      </c>
      <c r="Q36" s="51"/>
      <c r="R36" s="50"/>
      <c r="S36" s="50"/>
      <c r="T36" s="50"/>
      <c r="U36" s="50">
        <f>SUM(R36:T36)</f>
        <v>0</v>
      </c>
      <c r="V36" s="51"/>
      <c r="W36" s="50"/>
      <c r="X36" s="50"/>
      <c r="Y36" s="50"/>
      <c r="Z36" s="50">
        <f>SUM(W36:Y36)</f>
        <v>0</v>
      </c>
      <c r="AA36" s="51"/>
      <c r="AB36" s="50">
        <f t="shared" si="25"/>
        <v>0</v>
      </c>
      <c r="AC36" s="50">
        <f t="shared" si="25"/>
        <v>0</v>
      </c>
      <c r="AD36" s="50"/>
      <c r="AE36" s="50">
        <f>SUM(AB36:AD36)</f>
        <v>0</v>
      </c>
      <c r="AF36" s="51"/>
      <c r="AG36" s="50"/>
      <c r="AH36" s="50"/>
      <c r="AI36" s="50"/>
      <c r="AJ36" s="50">
        <f>SUM(AG36:AI36)</f>
        <v>0</v>
      </c>
      <c r="AK36" s="51"/>
      <c r="AL36" s="50"/>
      <c r="AM36" s="50"/>
      <c r="AN36" s="50"/>
      <c r="AO36" s="50">
        <f>SUM(AL36:AN36)</f>
        <v>0</v>
      </c>
      <c r="AP36" s="51"/>
      <c r="AQ36" s="50"/>
      <c r="AR36" s="50"/>
      <c r="AS36" s="50"/>
      <c r="AT36" s="50">
        <f>SUM(AQ36:AS36)</f>
        <v>0</v>
      </c>
      <c r="AU36" s="51"/>
      <c r="AV36" s="50"/>
      <c r="AW36" s="50"/>
      <c r="AX36" s="50"/>
      <c r="AY36" s="50">
        <f>SUM(AV36:AX36)</f>
        <v>0</v>
      </c>
      <c r="AZ36" s="51"/>
    </row>
    <row r="37" spans="1:52" s="46" customFormat="1" ht="12" customHeight="1">
      <c r="A37" s="132"/>
      <c r="B37" s="49" t="s">
        <v>22</v>
      </c>
      <c r="C37" s="50">
        <f>SUM(C35:C36)</f>
        <v>0</v>
      </c>
      <c r="D37" s="50">
        <f>SUM(D35:D36)</f>
        <v>97061.2</v>
      </c>
      <c r="E37" s="50"/>
      <c r="F37" s="50">
        <f>SUM(C37:E37)</f>
        <v>97061.2</v>
      </c>
      <c r="G37" s="51"/>
      <c r="H37" s="50">
        <f t="shared" ref="H37:I37" si="26">SUM(H35:H36)</f>
        <v>0</v>
      </c>
      <c r="I37" s="50">
        <f t="shared" si="26"/>
        <v>97061.2</v>
      </c>
      <c r="J37" s="50"/>
      <c r="K37" s="50">
        <f>SUM(H37:J37)</f>
        <v>97061.2</v>
      </c>
      <c r="L37" s="51"/>
      <c r="M37" s="50">
        <f t="shared" si="24"/>
        <v>0</v>
      </c>
      <c r="N37" s="50">
        <f t="shared" si="24"/>
        <v>0</v>
      </c>
      <c r="O37" s="50"/>
      <c r="P37" s="50">
        <f>SUM(M37:O37)</f>
        <v>0</v>
      </c>
      <c r="Q37" s="51"/>
      <c r="R37" s="50">
        <f>SUM(R35:R36)</f>
        <v>0</v>
      </c>
      <c r="S37" s="50">
        <f>SUM(S35:S36)</f>
        <v>62799.119999999901</v>
      </c>
      <c r="T37" s="50"/>
      <c r="U37" s="50">
        <f>SUM(R37:T37)</f>
        <v>62799.119999999901</v>
      </c>
      <c r="V37" s="51"/>
      <c r="W37" s="50">
        <f ca="1">SUM(W35:W36)</f>
        <v>0</v>
      </c>
      <c r="X37" s="50">
        <f ca="1">SUM(X35:X36)</f>
        <v>62799.119999999981</v>
      </c>
      <c r="Y37" s="50"/>
      <c r="Z37" s="50">
        <f ca="1">SUM(W37:Y37)</f>
        <v>62799.119999999981</v>
      </c>
      <c r="AA37" s="51"/>
      <c r="AB37" s="50">
        <f t="shared" si="25"/>
        <v>0</v>
      </c>
      <c r="AC37" s="50">
        <f t="shared" si="25"/>
        <v>0</v>
      </c>
      <c r="AD37" s="50"/>
      <c r="AE37" s="50">
        <f>SUM(AB37:AD37)</f>
        <v>0</v>
      </c>
      <c r="AF37" s="51"/>
      <c r="AG37" s="50">
        <f ca="1">SUM(AG35:AG36)</f>
        <v>0</v>
      </c>
      <c r="AH37" s="50">
        <f ca="1">SUM(AH35:AH36)</f>
        <v>254213.54833333322</v>
      </c>
      <c r="AI37" s="50"/>
      <c r="AJ37" s="50">
        <f ca="1">SUM(AG37:AI37)</f>
        <v>254213.54833333322</v>
      </c>
      <c r="AK37" s="51"/>
      <c r="AL37" s="50">
        <f ca="1">SUM(AL35:AL36)</f>
        <v>0</v>
      </c>
      <c r="AM37" s="50">
        <f ca="1">SUM(AM35:AM36)</f>
        <v>429369.87091666681</v>
      </c>
      <c r="AN37" s="50"/>
      <c r="AO37" s="50">
        <f ca="1">SUM(AL37:AN37)</f>
        <v>429369.87091666681</v>
      </c>
      <c r="AP37" s="51"/>
      <c r="AQ37" s="50">
        <f ca="1">SUM(AQ35:AQ36)</f>
        <v>0</v>
      </c>
      <c r="AR37" s="50">
        <f ca="1">SUM(AR35:AR36)</f>
        <v>622527.67081666726</v>
      </c>
      <c r="AS37" s="50"/>
      <c r="AT37" s="50">
        <f ca="1">SUM(AQ37:AS37)</f>
        <v>622527.67081666726</v>
      </c>
      <c r="AU37" s="51"/>
      <c r="AV37" s="50">
        <f ca="1">SUM(AV35:AV36)</f>
        <v>0</v>
      </c>
      <c r="AW37" s="50">
        <f ca="1">SUM(AW35:AW36)</f>
        <v>965541.96157170914</v>
      </c>
      <c r="AX37" s="50"/>
      <c r="AY37" s="50">
        <f ca="1">SUM(AV37:AX37)</f>
        <v>965541.96157170914</v>
      </c>
      <c r="AZ37" s="51"/>
    </row>
    <row r="38" spans="1:52" s="46" customFormat="1" ht="12" customHeight="1">
      <c r="A38" s="132"/>
      <c r="B38" s="49" t="s">
        <v>18</v>
      </c>
      <c r="C38" s="50">
        <f>C32</f>
        <v>0</v>
      </c>
      <c r="D38" s="50">
        <f>D32</f>
        <v>-34262.080000000016</v>
      </c>
      <c r="E38" s="50"/>
      <c r="F38" s="50">
        <f>SUM(C38:E38)</f>
        <v>-34262.080000000016</v>
      </c>
      <c r="G38" s="51"/>
      <c r="H38" s="50">
        <f>+H32</f>
        <v>0</v>
      </c>
      <c r="I38" s="50">
        <f>+I32</f>
        <v>-34262.080000000016</v>
      </c>
      <c r="J38" s="50"/>
      <c r="K38" s="50">
        <f>SUM(H38:J38)</f>
        <v>-34262.080000000016</v>
      </c>
      <c r="L38" s="51"/>
      <c r="M38" s="50">
        <f t="shared" si="24"/>
        <v>0</v>
      </c>
      <c r="N38" s="50">
        <f t="shared" si="24"/>
        <v>0</v>
      </c>
      <c r="O38" s="50"/>
      <c r="P38" s="50">
        <f>SUM(M38:O38)</f>
        <v>0</v>
      </c>
      <c r="Q38" s="51"/>
      <c r="R38" s="50">
        <f>R32</f>
        <v>0</v>
      </c>
      <c r="S38" s="50">
        <f>S32</f>
        <v>16599.765833333367</v>
      </c>
      <c r="T38" s="50"/>
      <c r="U38" s="50">
        <f>SUM(R38:T38)</f>
        <v>16599.765833333367</v>
      </c>
      <c r="V38" s="51"/>
      <c r="W38" s="50">
        <f>+W32</f>
        <v>0</v>
      </c>
      <c r="X38" s="50">
        <f>+X32</f>
        <v>191414.42833333323</v>
      </c>
      <c r="Y38" s="50"/>
      <c r="Z38" s="50">
        <f>SUM(W38:Y38)</f>
        <v>191414.42833333323</v>
      </c>
      <c r="AA38" s="51"/>
      <c r="AB38" s="50">
        <f t="shared" si="25"/>
        <v>0</v>
      </c>
      <c r="AC38" s="50">
        <f t="shared" si="25"/>
        <v>0</v>
      </c>
      <c r="AD38" s="50"/>
      <c r="AE38" s="50">
        <f>SUM(AB38:AD38)</f>
        <v>0</v>
      </c>
      <c r="AF38" s="51"/>
      <c r="AG38" s="50">
        <f>+AG32</f>
        <v>0</v>
      </c>
      <c r="AH38" s="50">
        <f>+AH32</f>
        <v>175156.32258333359</v>
      </c>
      <c r="AI38" s="50"/>
      <c r="AJ38" s="50">
        <f>SUM(AG38:AI38)</f>
        <v>175156.32258333359</v>
      </c>
      <c r="AK38" s="51"/>
      <c r="AL38" s="50">
        <f>+AL32</f>
        <v>0</v>
      </c>
      <c r="AM38" s="50">
        <f>+AM32</f>
        <v>193157.79990000045</v>
      </c>
      <c r="AN38" s="50"/>
      <c r="AO38" s="50">
        <f>SUM(AL38:AN38)</f>
        <v>193157.79990000045</v>
      </c>
      <c r="AP38" s="51"/>
      <c r="AQ38" s="50">
        <f>+AQ32</f>
        <v>0</v>
      </c>
      <c r="AR38" s="50">
        <f>+AR32</f>
        <v>343014.29075504187</v>
      </c>
      <c r="AS38" s="50"/>
      <c r="AT38" s="50">
        <f>SUM(AQ38:AS38)</f>
        <v>343014.29075504187</v>
      </c>
      <c r="AU38" s="51"/>
      <c r="AV38" s="50">
        <f>+AV32</f>
        <v>0</v>
      </c>
      <c r="AW38" s="50">
        <f>+AW32</f>
        <v>538523.03923739772</v>
      </c>
      <c r="AX38" s="50"/>
      <c r="AY38" s="50">
        <f>SUM(AV38:AX38)</f>
        <v>538523.03923739772</v>
      </c>
      <c r="AZ38" s="51"/>
    </row>
    <row r="39" spans="1:52" s="46" customFormat="1" ht="12" customHeight="1">
      <c r="A39" s="132"/>
      <c r="B39" s="49"/>
      <c r="C39" s="50"/>
      <c r="D39" s="50"/>
      <c r="E39" s="50"/>
      <c r="F39" s="50"/>
      <c r="G39" s="51"/>
      <c r="H39" s="50"/>
      <c r="I39" s="50"/>
      <c r="J39" s="50"/>
      <c r="K39" s="50"/>
      <c r="L39" s="51"/>
      <c r="M39" s="50"/>
      <c r="N39" s="50"/>
      <c r="O39" s="50"/>
      <c r="P39" s="50"/>
      <c r="Q39" s="51"/>
      <c r="R39" s="50"/>
      <c r="S39" s="50"/>
      <c r="T39" s="50"/>
      <c r="U39" s="50"/>
      <c r="V39" s="51"/>
      <c r="W39" s="50"/>
      <c r="X39" s="50"/>
      <c r="Y39" s="50"/>
      <c r="Z39" s="50"/>
      <c r="AA39" s="51"/>
      <c r="AB39" s="50"/>
      <c r="AC39" s="50"/>
      <c r="AD39" s="50"/>
      <c r="AE39" s="50"/>
      <c r="AF39" s="51"/>
      <c r="AG39" s="50"/>
      <c r="AH39" s="50"/>
      <c r="AI39" s="50"/>
      <c r="AJ39" s="50"/>
      <c r="AK39" s="51"/>
      <c r="AL39" s="50"/>
      <c r="AM39" s="50"/>
      <c r="AN39" s="50"/>
      <c r="AO39" s="50"/>
      <c r="AP39" s="51"/>
      <c r="AQ39" s="50"/>
      <c r="AR39" s="50"/>
      <c r="AS39" s="50"/>
      <c r="AT39" s="50"/>
      <c r="AU39" s="51"/>
      <c r="AV39" s="50"/>
      <c r="AW39" s="50"/>
      <c r="AX39" s="50"/>
      <c r="AY39" s="50"/>
      <c r="AZ39" s="51"/>
    </row>
    <row r="40" spans="1:52" s="46" customFormat="1" ht="12" customHeight="1" thickBot="1">
      <c r="A40" s="56" t="s">
        <v>23</v>
      </c>
      <c r="B40" s="57"/>
      <c r="C40" s="58">
        <f>C37+C38</f>
        <v>0</v>
      </c>
      <c r="D40" s="58">
        <f>D37+D38</f>
        <v>62799.119999999981</v>
      </c>
      <c r="E40" s="58"/>
      <c r="F40" s="58">
        <f>SUM(C40:E40)</f>
        <v>62799.119999999981</v>
      </c>
      <c r="G40" s="59"/>
      <c r="H40" s="58">
        <f>H37+H38</f>
        <v>0</v>
      </c>
      <c r="I40" s="58">
        <f>I37+I38</f>
        <v>62799.119999999981</v>
      </c>
      <c r="J40" s="58"/>
      <c r="K40" s="58">
        <f>SUM(H40:J40)</f>
        <v>62799.119999999981</v>
      </c>
      <c r="L40" s="59"/>
      <c r="M40" s="58">
        <f>INDEX($H40:$J40,1,MATCH(M$8,$H$8:$J$8,0))-INDEX($C40:$E40,1,MATCH(M$8,$C$8:$E$8,0))</f>
        <v>0</v>
      </c>
      <c r="N40" s="58">
        <f>INDEX($H40:$J40,1,MATCH(N$8,$H$8:$J$8,0))-INDEX($C40:$E40,1,MATCH(N$8,$C$8:$E$8,0))</f>
        <v>0</v>
      </c>
      <c r="O40" s="58"/>
      <c r="P40" s="58">
        <f>SUM(M40:O40)</f>
        <v>0</v>
      </c>
      <c r="Q40" s="59"/>
      <c r="R40" s="58">
        <f>R37+R38</f>
        <v>0</v>
      </c>
      <c r="S40" s="58">
        <f>S37+S38</f>
        <v>79398.885833333276</v>
      </c>
      <c r="T40" s="58"/>
      <c r="U40" s="58">
        <f>SUM(R40:T40)</f>
        <v>79398.885833333276</v>
      </c>
      <c r="V40" s="59"/>
      <c r="W40" s="58">
        <f ca="1">W37+W38</f>
        <v>0</v>
      </c>
      <c r="X40" s="58">
        <f ca="1">X37+X38</f>
        <v>254213.54833333322</v>
      </c>
      <c r="Y40" s="58"/>
      <c r="Z40" s="58">
        <f ca="1">SUM(W40:Y40)</f>
        <v>254213.54833333322</v>
      </c>
      <c r="AA40" s="59"/>
      <c r="AB40" s="58">
        <f>INDEX($H40:$J40,1,MATCH(AB$8,$H$8:$J$8,0))-INDEX($C40:$E40,1,MATCH(AB$8,$C$8:$E$8,0))</f>
        <v>0</v>
      </c>
      <c r="AC40" s="58">
        <f>INDEX($H40:$J40,1,MATCH(AC$8,$H$8:$J$8,0))-INDEX($C40:$E40,1,MATCH(AC$8,$C$8:$E$8,0))</f>
        <v>0</v>
      </c>
      <c r="AD40" s="58"/>
      <c r="AE40" s="58">
        <f>SUM(AB40:AD40)</f>
        <v>0</v>
      </c>
      <c r="AF40" s="59"/>
      <c r="AG40" s="58">
        <f ca="1">AG37+AG38</f>
        <v>0</v>
      </c>
      <c r="AH40" s="58">
        <f ca="1">AH37+AH38</f>
        <v>429369.87091666681</v>
      </c>
      <c r="AI40" s="58"/>
      <c r="AJ40" s="58">
        <f ca="1">SUM(AG40:AI40)</f>
        <v>429369.87091666681</v>
      </c>
      <c r="AK40" s="59"/>
      <c r="AL40" s="58">
        <f ca="1">AL37+AL38</f>
        <v>0</v>
      </c>
      <c r="AM40" s="58">
        <f ca="1">AM37+AM38</f>
        <v>622527.67081666726</v>
      </c>
      <c r="AN40" s="58"/>
      <c r="AO40" s="58">
        <f ca="1">SUM(AL40:AN40)</f>
        <v>622527.67081666726</v>
      </c>
      <c r="AP40" s="59"/>
      <c r="AQ40" s="58">
        <f ca="1">AQ37+AQ38</f>
        <v>0</v>
      </c>
      <c r="AR40" s="58">
        <f ca="1">AR37+AR38</f>
        <v>965541.96157170914</v>
      </c>
      <c r="AS40" s="58"/>
      <c r="AT40" s="58">
        <f ca="1">SUM(AQ40:AS40)</f>
        <v>965541.96157170914</v>
      </c>
      <c r="AU40" s="59"/>
      <c r="AV40" s="58">
        <f ca="1">AV37+AV38</f>
        <v>0</v>
      </c>
      <c r="AW40" s="58">
        <f ca="1">AW37+AW38</f>
        <v>1504065.000809107</v>
      </c>
      <c r="AX40" s="58"/>
      <c r="AY40" s="58">
        <f ca="1">SUM(AV40:AX40)</f>
        <v>1504065.000809107</v>
      </c>
      <c r="AZ40" s="59"/>
    </row>
    <row r="41" spans="1:52" s="46" customFormat="1" ht="12" customHeight="1" thickTop="1">
      <c r="A41" s="132"/>
      <c r="B41" s="49"/>
      <c r="C41" s="50"/>
      <c r="D41" s="50"/>
      <c r="E41" s="50"/>
      <c r="F41" s="50"/>
      <c r="G41" s="51"/>
      <c r="H41" s="50"/>
      <c r="I41" s="50"/>
      <c r="J41" s="50"/>
      <c r="K41" s="50"/>
      <c r="L41" s="51"/>
      <c r="M41" s="50"/>
      <c r="N41" s="50"/>
      <c r="O41" s="50"/>
      <c r="P41" s="50"/>
      <c r="Q41" s="51"/>
      <c r="R41" s="50"/>
      <c r="S41" s="50"/>
      <c r="T41" s="50"/>
      <c r="U41" s="50"/>
      <c r="V41" s="51"/>
      <c r="W41" s="50"/>
      <c r="X41" s="50"/>
      <c r="Y41" s="50"/>
      <c r="Z41" s="50"/>
      <c r="AA41" s="51"/>
      <c r="AB41" s="50"/>
      <c r="AC41" s="50"/>
      <c r="AD41" s="50"/>
      <c r="AE41" s="50"/>
      <c r="AF41" s="51"/>
      <c r="AG41" s="50"/>
      <c r="AH41" s="50"/>
      <c r="AI41" s="50"/>
      <c r="AJ41" s="50"/>
      <c r="AK41" s="51"/>
      <c r="AL41" s="50"/>
      <c r="AM41" s="50"/>
      <c r="AN41" s="50"/>
      <c r="AO41" s="50"/>
      <c r="AP41" s="51"/>
      <c r="AQ41" s="50"/>
      <c r="AR41" s="50"/>
      <c r="AS41" s="50"/>
      <c r="AT41" s="50"/>
      <c r="AU41" s="51"/>
      <c r="AV41" s="50"/>
      <c r="AW41" s="50"/>
      <c r="AX41" s="50"/>
      <c r="AY41" s="50"/>
      <c r="AZ41" s="51"/>
    </row>
    <row r="42" spans="1:52" s="46" customFormat="1" ht="12" customHeight="1">
      <c r="A42" s="136" t="s">
        <v>154</v>
      </c>
      <c r="B42" s="49"/>
      <c r="C42" s="50" t="str">
        <f>IFERROR(C18/C68,"")</f>
        <v/>
      </c>
      <c r="D42" s="50" t="str">
        <f>IFERROR(D18/D68,"")</f>
        <v/>
      </c>
      <c r="E42" s="50"/>
      <c r="F42" s="50">
        <f>SUM(C42:E42)</f>
        <v>0</v>
      </c>
      <c r="G42" s="51"/>
      <c r="H42" s="50" t="str">
        <f>IFERROR(H18/H68,"")</f>
        <v/>
      </c>
      <c r="I42" s="50" t="str">
        <f>IFERROR(I18/I68,"")</f>
        <v/>
      </c>
      <c r="J42" s="50"/>
      <c r="K42" s="50">
        <f>SUM(H42:J42)</f>
        <v>0</v>
      </c>
      <c r="L42" s="51"/>
      <c r="M42" s="50" t="str">
        <f>IFERROR(INDEX($H42:$J42,1,MATCH(M$8,$H$8:$J$8,0))-INDEX($C42:$E42,1,MATCH(M$8,$C$8:$E$8,0)),"")</f>
        <v/>
      </c>
      <c r="N42" s="50" t="str">
        <f>IFERROR(INDEX($H42:$J42,1,MATCH(N$8,$H$8:$J$8,0))-INDEX($C42:$E42,1,MATCH(N$8,$C$8:$E$8,0)),"")</f>
        <v/>
      </c>
      <c r="O42" s="50" t="str">
        <f>IFERROR(INDEX($H42:$J42,1,MATCH(O$8,$H$8:$J$8,0))-INDEX($C42:$E42,1,MATCH(O$8,$C$8:$E$8,0)),"")</f>
        <v/>
      </c>
      <c r="P42" s="50">
        <f>SUM(M42:O42)</f>
        <v>0</v>
      </c>
      <c r="Q42" s="51"/>
      <c r="R42" s="50" t="str">
        <f>IFERROR(R18/R68,"")</f>
        <v/>
      </c>
      <c r="S42" s="50">
        <f>IFERROR(S18/S68,"")</f>
        <v>9004.7069753086416</v>
      </c>
      <c r="T42" s="50"/>
      <c r="U42" s="50">
        <f>SUM(R42:T42)</f>
        <v>9004.7069753086416</v>
      </c>
      <c r="V42" s="51"/>
      <c r="W42" s="50" t="str">
        <f>IFERROR(W18/W68,"")</f>
        <v/>
      </c>
      <c r="X42" s="50">
        <f>IFERROR(X18/X68,"")</f>
        <v>10091.478580246914</v>
      </c>
      <c r="Y42" s="50"/>
      <c r="Z42" s="50">
        <f>SUM(W42:Y42)</f>
        <v>10091.478580246914</v>
      </c>
      <c r="AA42" s="51"/>
      <c r="AB42" s="50" t="str">
        <f>IFERROR(INDEX($H42:$J42,1,MATCH(AB$8,$H$8:$J$8,0))-INDEX($C42:$E42,1,MATCH(AB$8,$C$8:$E$8,0)),"")</f>
        <v/>
      </c>
      <c r="AC42" s="50" t="str">
        <f>IFERROR(INDEX($H42:$J42,1,MATCH(AC$8,$H$8:$J$8,0))-INDEX($C42:$E42,1,MATCH(AC$8,$C$8:$E$8,0)),"")</f>
        <v/>
      </c>
      <c r="AD42" s="50" t="str">
        <f>IFERROR(INDEX($H42:$J42,1,MATCH(AD$8,$H$8:$J$8,0))-INDEX($C42:$E42,1,MATCH(AD$8,$C$8:$E$8,0)),"")</f>
        <v/>
      </c>
      <c r="AE42" s="50">
        <f>SUM(AB42:AD42)</f>
        <v>0</v>
      </c>
      <c r="AF42" s="51"/>
      <c r="AG42" s="50" t="str">
        <f>IFERROR(AG18/AG68,"")</f>
        <v/>
      </c>
      <c r="AH42" s="50">
        <f>IFERROR(AH18/AH68,"")</f>
        <v>8728.2053497942379</v>
      </c>
      <c r="AI42" s="50"/>
      <c r="AJ42" s="50">
        <f>SUM(AG42:AI42)</f>
        <v>8728.2053497942379</v>
      </c>
      <c r="AK42" s="51"/>
      <c r="AL42" s="50" t="str">
        <f>IFERROR(AL18/AL68,"")</f>
        <v/>
      </c>
      <c r="AM42" s="50">
        <f>IFERROR(AM18/AM68,"")</f>
        <v>8902.9457530864202</v>
      </c>
      <c r="AN42" s="50"/>
      <c r="AO42" s="50">
        <f>SUM(AL42:AN42)</f>
        <v>8902.9457530864202</v>
      </c>
      <c r="AP42" s="51"/>
      <c r="AQ42" s="50" t="str">
        <f>IFERROR(AQ18/AQ68,"")</f>
        <v/>
      </c>
      <c r="AR42" s="50">
        <f>IFERROR(AR18/AR68,"")</f>
        <v>9070.4649150617279</v>
      </c>
      <c r="AS42" s="50"/>
      <c r="AT42" s="50">
        <f>SUM(AQ42:AS42)</f>
        <v>9070.4649150617279</v>
      </c>
      <c r="AU42" s="51"/>
      <c r="AV42" s="50" t="str">
        <f>IFERROR(AV18/AV68,"")</f>
        <v/>
      </c>
      <c r="AW42" s="50">
        <f>IFERROR(AW18/AW68,"")</f>
        <v>9242.5612092477368</v>
      </c>
      <c r="AX42" s="50"/>
      <c r="AY42" s="50">
        <f>SUM(AV42:AX42)</f>
        <v>9242.5612092477368</v>
      </c>
      <c r="AZ42" s="51"/>
    </row>
    <row r="43" spans="1:52" s="46" customFormat="1" ht="12" customHeight="1">
      <c r="A43" s="136" t="s">
        <v>155</v>
      </c>
      <c r="B43" s="49"/>
      <c r="C43" s="50" t="str">
        <f>IFERROR(C30/C68,"")</f>
        <v/>
      </c>
      <c r="D43" s="50" t="str">
        <f>IFERROR(D30/D68,"")</f>
        <v/>
      </c>
      <c r="E43" s="50"/>
      <c r="F43" s="50">
        <f>SUM(C43:E43)</f>
        <v>0</v>
      </c>
      <c r="G43" s="51"/>
      <c r="H43" s="50" t="str">
        <f>IFERROR(H30/H68,"")</f>
        <v/>
      </c>
      <c r="I43" s="50" t="str">
        <f>IFERROR(I30/I68,"")</f>
        <v/>
      </c>
      <c r="J43" s="50"/>
      <c r="K43" s="50">
        <f>SUM(H43:J43)</f>
        <v>0</v>
      </c>
      <c r="L43" s="51"/>
      <c r="M43" s="50" t="str">
        <f>IFERROR(INDEX($C43:$E43,1,MATCH(M$8,$C$8:$E$8,0))-INDEX($H43:$J43,1,MATCH(M$8,$H$8:$J$8,0)),"")</f>
        <v/>
      </c>
      <c r="N43" s="50" t="str">
        <f>IFERROR(INDEX($C43:$E43,1,MATCH(N$8,$C$8:$E$8,0))-INDEX($H43:$J43,1,MATCH(N$8,$H$8:$J$8,0)),"")</f>
        <v/>
      </c>
      <c r="O43" s="50" t="str">
        <f>IFERROR(INDEX($C43:$E43,1,MATCH(O$8,$C$8:$E$8,0))-INDEX($H43:$J43,1,MATCH(O$8,$H$8:$J$8,0)),"")</f>
        <v/>
      </c>
      <c r="P43" s="50">
        <f>SUM(M43:O43)</f>
        <v>0</v>
      </c>
      <c r="Q43" s="51"/>
      <c r="R43" s="50" t="str">
        <f>IFERROR(R30/R68,"")</f>
        <v/>
      </c>
      <c r="S43" s="50">
        <f>IFERROR(S30/S68,"")</f>
        <v>8902.2392849794232</v>
      </c>
      <c r="T43" s="50"/>
      <c r="U43" s="50">
        <f>SUM(R43:T43)</f>
        <v>8902.2392849794232</v>
      </c>
      <c r="V43" s="51"/>
      <c r="W43" s="50" t="str">
        <f>IFERROR(W30/W68,"")</f>
        <v/>
      </c>
      <c r="X43" s="50">
        <f>IFERROR(X30/X68,"")</f>
        <v>8909.908034979424</v>
      </c>
      <c r="Y43" s="50"/>
      <c r="Z43" s="50">
        <f>SUM(W43:Y43)</f>
        <v>8909.908034979424</v>
      </c>
      <c r="AA43" s="51"/>
      <c r="AB43" s="50" t="str">
        <f>IFERROR(INDEX($C43:$E43,1,MATCH(AB$8,$C$8:$E$8,0))-INDEX($H43:$J43,1,MATCH(AB$8,$H$8:$J$8,0)),"")</f>
        <v/>
      </c>
      <c r="AC43" s="50" t="str">
        <f>IFERROR(INDEX($C43:$E43,1,MATCH(AC$8,$C$8:$E$8,0))-INDEX($H43:$J43,1,MATCH(AC$8,$H$8:$J$8,0)),"")</f>
        <v/>
      </c>
      <c r="AD43" s="50" t="str">
        <f>IFERROR(INDEX($C43:$E43,1,MATCH(AD$8,$C$8:$E$8,0))-INDEX($H43:$J43,1,MATCH(AD$8,$H$8:$J$8,0)),"")</f>
        <v/>
      </c>
      <c r="AE43" s="50">
        <f>SUM(AB43:AD43)</f>
        <v>0</v>
      </c>
      <c r="AF43" s="51"/>
      <c r="AG43" s="50" t="str">
        <f>IFERROR(AG30/AG68,"")</f>
        <v/>
      </c>
      <c r="AH43" s="50">
        <f>IFERROR(AH30/AH68,"")</f>
        <v>8007.3974379286683</v>
      </c>
      <c r="AI43" s="50"/>
      <c r="AJ43" s="50">
        <f>SUM(AG43:AI43)</f>
        <v>8007.3974379286683</v>
      </c>
      <c r="AK43" s="51"/>
      <c r="AL43" s="50" t="str">
        <f>IFERROR(AL30/AL68,"")</f>
        <v/>
      </c>
      <c r="AM43" s="50">
        <f>IFERROR(AM30/AM68,"")</f>
        <v>8306.7797040123442</v>
      </c>
      <c r="AN43" s="50"/>
      <c r="AO43" s="50">
        <f>SUM(AL43:AN43)</f>
        <v>8306.7797040123442</v>
      </c>
      <c r="AP43" s="51"/>
      <c r="AQ43" s="50" t="str">
        <f>IFERROR(AQ30/AQ68,"")</f>
        <v/>
      </c>
      <c r="AR43" s="50">
        <f>IFERROR(AR30/AR68,"")</f>
        <v>8223.5160489998962</v>
      </c>
      <c r="AS43" s="50"/>
      <c r="AT43" s="50">
        <f>SUM(AQ43:AS43)</f>
        <v>8223.5160489998962</v>
      </c>
      <c r="AU43" s="51"/>
      <c r="AV43" s="50" t="str">
        <f>IFERROR(AV30/AV68,"")</f>
        <v/>
      </c>
      <c r="AW43" s="50">
        <f>IFERROR(AW30/AW68,"")</f>
        <v>8134.4891120514449</v>
      </c>
      <c r="AX43" s="50"/>
      <c r="AY43" s="50">
        <f>SUM(AV43:AX43)</f>
        <v>8134.4891120514449</v>
      </c>
      <c r="AZ43" s="51"/>
    </row>
    <row r="44" spans="1:52" s="46" customFormat="1" ht="12" customHeight="1">
      <c r="A44" s="136" t="s">
        <v>156</v>
      </c>
      <c r="B44" s="49"/>
      <c r="C44" s="50" t="str">
        <f>IFERROR(C32/C68,"")</f>
        <v/>
      </c>
      <c r="D44" s="50" t="str">
        <f>IFERROR(D32/D68,"")</f>
        <v/>
      </c>
      <c r="E44" s="50"/>
      <c r="F44" s="50">
        <f>SUM(C44:E44)</f>
        <v>0</v>
      </c>
      <c r="G44" s="51"/>
      <c r="H44" s="50" t="str">
        <f>IFERROR(H32/H68,"")</f>
        <v/>
      </c>
      <c r="I44" s="50" t="str">
        <f>IFERROR(I32/I68,"")</f>
        <v/>
      </c>
      <c r="J44" s="50"/>
      <c r="K44" s="50">
        <f>SUM(H44:J44)</f>
        <v>0</v>
      </c>
      <c r="L44" s="51"/>
      <c r="M44" s="50" t="str">
        <f t="shared" ref="M44:O45" si="27">IFERROR(INDEX($H44:$J44,1,MATCH(M$8,$H$8:$J$8,0))-INDEX($C44:$E44,1,MATCH(M$8,$C$8:$E$8,0)),"")</f>
        <v/>
      </c>
      <c r="N44" s="50" t="str">
        <f t="shared" si="27"/>
        <v/>
      </c>
      <c r="O44" s="50" t="str">
        <f t="shared" si="27"/>
        <v/>
      </c>
      <c r="P44" s="50">
        <f>SUM(M44:O44)</f>
        <v>0</v>
      </c>
      <c r="Q44" s="51"/>
      <c r="R44" s="50" t="str">
        <f>IFERROR(R32/R68,"")</f>
        <v/>
      </c>
      <c r="S44" s="50">
        <f>IFERROR(S32/S68,"")</f>
        <v>102.46769032921831</v>
      </c>
      <c r="T44" s="50"/>
      <c r="U44" s="50">
        <f>SUM(R44:T44)</f>
        <v>102.46769032921831</v>
      </c>
      <c r="V44" s="51"/>
      <c r="W44" s="50" t="str">
        <f>IFERROR(W32/W68,"")</f>
        <v/>
      </c>
      <c r="X44" s="50">
        <f>IFERROR(X32/X68,"")</f>
        <v>1181.570545267489</v>
      </c>
      <c r="Y44" s="50"/>
      <c r="Z44" s="50">
        <f>SUM(W44:Y44)</f>
        <v>1181.570545267489</v>
      </c>
      <c r="AA44" s="51"/>
      <c r="AB44" s="50" t="str">
        <f t="shared" ref="AB44:AD45" si="28">IFERROR(INDEX($H44:$J44,1,MATCH(AB$8,$H$8:$J$8,0))-INDEX($C44:$E44,1,MATCH(AB$8,$C$8:$E$8,0)),"")</f>
        <v/>
      </c>
      <c r="AC44" s="50" t="str">
        <f t="shared" si="28"/>
        <v/>
      </c>
      <c r="AD44" s="50" t="str">
        <f t="shared" si="28"/>
        <v/>
      </c>
      <c r="AE44" s="50">
        <f>SUM(AB44:AD44)</f>
        <v>0</v>
      </c>
      <c r="AF44" s="51"/>
      <c r="AG44" s="50" t="str">
        <f>IFERROR(AG32/AG68,"")</f>
        <v/>
      </c>
      <c r="AH44" s="50">
        <f>IFERROR(AH32/AH68,"")</f>
        <v>720.8079118655703</v>
      </c>
      <c r="AI44" s="50"/>
      <c r="AJ44" s="50">
        <f>SUM(AG44:AI44)</f>
        <v>720.8079118655703</v>
      </c>
      <c r="AK44" s="51"/>
      <c r="AL44" s="50" t="str">
        <f>IFERROR(AL32/AL68,"")</f>
        <v/>
      </c>
      <c r="AM44" s="50">
        <f>IFERROR(AM32/AM68,"")</f>
        <v>596.16604907407543</v>
      </c>
      <c r="AN44" s="50"/>
      <c r="AO44" s="50">
        <f>SUM(AL44:AN44)</f>
        <v>596.16604907407543</v>
      </c>
      <c r="AP44" s="51"/>
      <c r="AQ44" s="50" t="str">
        <f>IFERROR(AQ32/AQ68,"")</f>
        <v/>
      </c>
      <c r="AR44" s="50">
        <f>IFERROR(AR32/AR68,"")</f>
        <v>846.94886606183184</v>
      </c>
      <c r="AS44" s="50"/>
      <c r="AT44" s="50">
        <f>SUM(AQ44:AS44)</f>
        <v>846.94886606183184</v>
      </c>
      <c r="AU44" s="51"/>
      <c r="AV44" s="50" t="str">
        <f>IFERROR(AV32/AV68,"")</f>
        <v/>
      </c>
      <c r="AW44" s="50">
        <f>IFERROR(AW32/AW68,"")</f>
        <v>1108.0720971962917</v>
      </c>
      <c r="AX44" s="50"/>
      <c r="AY44" s="50">
        <f>SUM(AV44:AX44)</f>
        <v>1108.0720971962917</v>
      </c>
      <c r="AZ44" s="51"/>
    </row>
    <row r="45" spans="1:52" s="46" customFormat="1" ht="12" customHeight="1">
      <c r="A45" s="136" t="s">
        <v>69</v>
      </c>
      <c r="B45" s="49"/>
      <c r="C45" s="69" t="str">
        <f>IFERROR(C40/C30,"")</f>
        <v/>
      </c>
      <c r="D45" s="69">
        <f>IFERROR(D40/D30,"")</f>
        <v>0.1191285947462339</v>
      </c>
      <c r="E45" s="69"/>
      <c r="F45" s="69">
        <f>SUM(C45:E45)</f>
        <v>0.1191285947462339</v>
      </c>
      <c r="G45" s="70"/>
      <c r="H45" s="69" t="str">
        <f t="shared" ref="H45:I45" si="29">IFERROR(H40/H30,"")</f>
        <v/>
      </c>
      <c r="I45" s="69">
        <f t="shared" si="29"/>
        <v>0.1191285947462339</v>
      </c>
      <c r="J45" s="69"/>
      <c r="K45" s="69">
        <f>SUM(H45:J45)</f>
        <v>0.1191285947462339</v>
      </c>
      <c r="L45" s="70"/>
      <c r="M45" s="69" t="str">
        <f t="shared" si="27"/>
        <v/>
      </c>
      <c r="N45" s="69">
        <f t="shared" si="27"/>
        <v>0</v>
      </c>
      <c r="O45" s="69" t="str">
        <f t="shared" si="27"/>
        <v/>
      </c>
      <c r="P45" s="69">
        <f>SUM(M45:O45)</f>
        <v>0</v>
      </c>
      <c r="Q45" s="70"/>
      <c r="R45" s="69" t="str">
        <f>IFERROR(R40/R30,"")</f>
        <v/>
      </c>
      <c r="S45" s="69">
        <f>IFERROR(S40/S30,"")</f>
        <v>5.5055426340322136E-2</v>
      </c>
      <c r="T45" s="69"/>
      <c r="U45" s="69">
        <f>SUM(R45:T45)</f>
        <v>5.5055426340322136E-2</v>
      </c>
      <c r="V45" s="70"/>
      <c r="W45" s="69" t="str">
        <f t="shared" ref="W45:X45" ca="1" si="30">IFERROR(W40/W30,"")</f>
        <v/>
      </c>
      <c r="X45" s="69">
        <f t="shared" ca="1" si="30"/>
        <v>0.17612072178475652</v>
      </c>
      <c r="Y45" s="69"/>
      <c r="Z45" s="69">
        <f ca="1">SUM(W45:Y45)</f>
        <v>0.17612072178475652</v>
      </c>
      <c r="AA45" s="70"/>
      <c r="AB45" s="69" t="str">
        <f t="shared" si="28"/>
        <v/>
      </c>
      <c r="AC45" s="69">
        <f t="shared" si="28"/>
        <v>0</v>
      </c>
      <c r="AD45" s="69" t="str">
        <f t="shared" si="28"/>
        <v/>
      </c>
      <c r="AE45" s="69">
        <f>SUM(AB45:AD45)</f>
        <v>0</v>
      </c>
      <c r="AF45" s="70"/>
      <c r="AG45" s="69" t="str">
        <f t="shared" ref="AG45:AH45" ca="1" si="31">IFERROR(AG40/AG30,"")</f>
        <v/>
      </c>
      <c r="AH45" s="69">
        <f t="shared" ca="1" si="31"/>
        <v>0.2206652304946945</v>
      </c>
      <c r="AI45" s="69"/>
      <c r="AJ45" s="69">
        <f ca="1">SUM(AG45:AI45)</f>
        <v>0.2206652304946945</v>
      </c>
      <c r="AK45" s="70"/>
      <c r="AL45" s="69" t="str">
        <f t="shared" ref="AL45:AM45" ca="1" si="32">IFERROR(AL40/AL30,"")</f>
        <v/>
      </c>
      <c r="AM45" s="69">
        <f t="shared" ca="1" si="32"/>
        <v>0.23130283557698966</v>
      </c>
      <c r="AN45" s="69"/>
      <c r="AO45" s="69">
        <f ca="1">SUM(AL45:AN45)</f>
        <v>0.23130283557698966</v>
      </c>
      <c r="AP45" s="70"/>
      <c r="AQ45" s="69" t="str">
        <f t="shared" ref="AQ45:AR45" ca="1" si="33">IFERROR(AQ40/AQ30,"")</f>
        <v/>
      </c>
      <c r="AR45" s="69">
        <f t="shared" ca="1" si="33"/>
        <v>0.28990692203889146</v>
      </c>
      <c r="AS45" s="69"/>
      <c r="AT45" s="69">
        <f ca="1">SUM(AQ45:AS45)</f>
        <v>0.28990692203889146</v>
      </c>
      <c r="AU45" s="70"/>
      <c r="AV45" s="69" t="str">
        <f t="shared" ref="AV45:AW45" ca="1" si="34">IFERROR(AV40/AV30,"")</f>
        <v/>
      </c>
      <c r="AW45" s="69">
        <f t="shared" ca="1" si="34"/>
        <v>0.38045215989005565</v>
      </c>
      <c r="AX45" s="69"/>
      <c r="AY45" s="69">
        <f ca="1">SUM(AV45:AX45)</f>
        <v>0.38045215989005565</v>
      </c>
      <c r="AZ45" s="70"/>
    </row>
    <row r="46" spans="1:52" s="46" customFormat="1" ht="12" customHeight="1">
      <c r="A46" s="132"/>
      <c r="B46" s="49"/>
      <c r="C46" s="50"/>
      <c r="D46" s="50"/>
      <c r="E46" s="50"/>
      <c r="F46" s="50"/>
      <c r="G46" s="51"/>
      <c r="H46" s="50"/>
      <c r="I46" s="50"/>
      <c r="J46" s="50"/>
      <c r="K46" s="50"/>
      <c r="L46" s="51"/>
      <c r="M46" s="50"/>
      <c r="N46" s="50"/>
      <c r="O46" s="50"/>
      <c r="P46" s="50"/>
      <c r="Q46" s="51"/>
      <c r="R46" s="50"/>
      <c r="S46" s="50"/>
      <c r="T46" s="50"/>
      <c r="U46" s="50"/>
      <c r="V46" s="51"/>
      <c r="W46" s="50"/>
      <c r="X46" s="50"/>
      <c r="Y46" s="50"/>
      <c r="Z46" s="50"/>
      <c r="AA46" s="51"/>
      <c r="AB46" s="50"/>
      <c r="AC46" s="50"/>
      <c r="AD46" s="50"/>
      <c r="AE46" s="50"/>
      <c r="AF46" s="51"/>
      <c r="AG46" s="50"/>
      <c r="AH46" s="50"/>
      <c r="AI46" s="50"/>
      <c r="AJ46" s="50"/>
      <c r="AK46" s="51"/>
      <c r="AL46" s="50"/>
      <c r="AM46" s="50"/>
      <c r="AN46" s="50"/>
      <c r="AO46" s="50"/>
      <c r="AP46" s="51"/>
      <c r="AQ46" s="50"/>
      <c r="AR46" s="50"/>
      <c r="AS46" s="50"/>
      <c r="AT46" s="50"/>
      <c r="AU46" s="51"/>
      <c r="AV46" s="50"/>
      <c r="AW46" s="50"/>
      <c r="AX46" s="50"/>
      <c r="AY46" s="50"/>
      <c r="AZ46" s="51"/>
    </row>
    <row r="47" spans="1:52" s="46" customFormat="1" ht="12" customHeight="1">
      <c r="A47" s="133" t="s">
        <v>57</v>
      </c>
      <c r="G47" s="48"/>
      <c r="L47" s="48"/>
      <c r="Q47" s="48"/>
      <c r="V47" s="48"/>
      <c r="AA47" s="48"/>
      <c r="AF47" s="48"/>
      <c r="AK47" s="48"/>
      <c r="AP47" s="48"/>
      <c r="AU47" s="48"/>
      <c r="AZ47" s="48"/>
    </row>
    <row r="48" spans="1:52" ht="12" customHeight="1">
      <c r="A48" s="133"/>
      <c r="B48" s="50"/>
      <c r="G48" s="60"/>
      <c r="L48" s="60"/>
      <c r="Q48" s="60"/>
      <c r="V48" s="60"/>
      <c r="AA48" s="60"/>
      <c r="AF48" s="60"/>
      <c r="AK48" s="60"/>
      <c r="AP48" s="60"/>
      <c r="AU48" s="60"/>
      <c r="AZ48" s="60"/>
    </row>
    <row r="49" spans="1:52" ht="12" customHeight="1">
      <c r="A49" s="71" t="s">
        <v>25</v>
      </c>
      <c r="B49" s="50"/>
      <c r="G49" s="60"/>
      <c r="L49" s="60"/>
      <c r="Q49" s="60"/>
      <c r="V49" s="60"/>
      <c r="AA49" s="60"/>
      <c r="AF49" s="60"/>
      <c r="AK49" s="60"/>
      <c r="AP49" s="60"/>
      <c r="AU49" s="60"/>
      <c r="AZ49" s="60"/>
    </row>
    <row r="50" spans="1:52" ht="12" customHeight="1">
      <c r="A50" s="71"/>
      <c r="B50" s="61" t="s">
        <v>26</v>
      </c>
      <c r="C50" s="62"/>
      <c r="D50" s="62">
        <v>0</v>
      </c>
      <c r="E50" s="62"/>
      <c r="F50" s="62">
        <f t="shared" ref="F50:F62" si="35">SUM(C50:E50)</f>
        <v>0</v>
      </c>
      <c r="G50" s="63"/>
      <c r="H50" s="62"/>
      <c r="I50" s="62">
        <v>0</v>
      </c>
      <c r="J50" s="62"/>
      <c r="K50" s="62">
        <f t="shared" ref="K50:K62" si="36">SUM(H50:J50)</f>
        <v>0</v>
      </c>
      <c r="L50" s="63"/>
      <c r="M50" s="62">
        <f t="shared" ref="M50:N62" si="37">INDEX($H50:$J50,1,MATCH(M$8,$H$8:$J$8,0))-INDEX($C50:$E50,1,MATCH(M$8,$C$8:$E$8,0))</f>
        <v>0</v>
      </c>
      <c r="N50" s="62">
        <f t="shared" si="37"/>
        <v>0</v>
      </c>
      <c r="O50" s="62"/>
      <c r="P50" s="62">
        <f t="shared" ref="P50:P62" si="38">SUM(M50:O50)</f>
        <v>0</v>
      </c>
      <c r="Q50" s="63"/>
      <c r="R50" s="62"/>
      <c r="S50" s="62">
        <v>81</v>
      </c>
      <c r="T50" s="62"/>
      <c r="U50" s="62">
        <f t="shared" ref="U50:U62" si="39">SUM(R50:T50)</f>
        <v>81</v>
      </c>
      <c r="V50" s="63"/>
      <c r="W50" s="62"/>
      <c r="X50" s="62">
        <v>81</v>
      </c>
      <c r="Y50" s="62"/>
      <c r="Z50" s="62">
        <f t="shared" ref="Z50:Z62" si="40">SUM(W50:Y50)</f>
        <v>81</v>
      </c>
      <c r="AA50" s="63"/>
      <c r="AB50" s="62">
        <f t="shared" ref="AB50:AC62" si="41">INDEX($H50:$J50,1,MATCH(AB$8,$H$8:$J$8,0))-INDEX($C50:$E50,1,MATCH(AB$8,$C$8:$E$8,0))</f>
        <v>0</v>
      </c>
      <c r="AC50" s="62">
        <f t="shared" si="41"/>
        <v>0</v>
      </c>
      <c r="AD50" s="62"/>
      <c r="AE50" s="62">
        <f t="shared" ref="AE50:AE62" si="42">SUM(AB50:AD50)</f>
        <v>0</v>
      </c>
      <c r="AF50" s="63"/>
      <c r="AG50" s="62"/>
      <c r="AH50" s="62">
        <v>81</v>
      </c>
      <c r="AI50" s="62"/>
      <c r="AJ50" s="62">
        <f t="shared" ref="AJ50:AJ62" si="43">SUM(AG50:AI50)</f>
        <v>81</v>
      </c>
      <c r="AK50" s="63"/>
      <c r="AL50" s="62"/>
      <c r="AM50" s="62">
        <v>81</v>
      </c>
      <c r="AN50" s="62"/>
      <c r="AO50" s="62">
        <f t="shared" ref="AO50:AO62" si="44">SUM(AL50:AN50)</f>
        <v>81</v>
      </c>
      <c r="AP50" s="63"/>
      <c r="AQ50" s="62"/>
      <c r="AR50" s="62">
        <v>81</v>
      </c>
      <c r="AS50" s="62"/>
      <c r="AT50" s="62">
        <f t="shared" ref="AT50:AT62" si="45">SUM(AQ50:AS50)</f>
        <v>81</v>
      </c>
      <c r="AU50" s="63"/>
      <c r="AV50" s="62"/>
      <c r="AW50" s="62">
        <v>81</v>
      </c>
      <c r="AX50" s="62"/>
      <c r="AY50" s="62">
        <f t="shared" ref="AY50:AY62" si="46">SUM(AV50:AX50)</f>
        <v>81</v>
      </c>
      <c r="AZ50" s="63"/>
    </row>
    <row r="51" spans="1:52" ht="12" customHeight="1">
      <c r="A51" s="71"/>
      <c r="B51" s="61">
        <v>1</v>
      </c>
      <c r="C51" s="62"/>
      <c r="D51" s="62">
        <v>0</v>
      </c>
      <c r="E51" s="62"/>
      <c r="F51" s="62">
        <f t="shared" si="35"/>
        <v>0</v>
      </c>
      <c r="G51" s="63"/>
      <c r="H51" s="62"/>
      <c r="I51" s="62">
        <v>0</v>
      </c>
      <c r="J51" s="62"/>
      <c r="K51" s="62">
        <f t="shared" si="36"/>
        <v>0</v>
      </c>
      <c r="L51" s="63"/>
      <c r="M51" s="62">
        <f t="shared" si="37"/>
        <v>0</v>
      </c>
      <c r="N51" s="62">
        <f t="shared" si="37"/>
        <v>0</v>
      </c>
      <c r="O51" s="62"/>
      <c r="P51" s="62">
        <f t="shared" si="38"/>
        <v>0</v>
      </c>
      <c r="Q51" s="63"/>
      <c r="R51" s="62"/>
      <c r="S51" s="62">
        <v>81</v>
      </c>
      <c r="T51" s="62"/>
      <c r="U51" s="62">
        <f t="shared" si="39"/>
        <v>81</v>
      </c>
      <c r="V51" s="63"/>
      <c r="W51" s="62"/>
      <c r="X51" s="62">
        <v>81</v>
      </c>
      <c r="Y51" s="62"/>
      <c r="Z51" s="62">
        <f t="shared" si="40"/>
        <v>81</v>
      </c>
      <c r="AA51" s="63"/>
      <c r="AB51" s="62">
        <f t="shared" si="41"/>
        <v>0</v>
      </c>
      <c r="AC51" s="62">
        <f t="shared" si="41"/>
        <v>0</v>
      </c>
      <c r="AD51" s="62"/>
      <c r="AE51" s="62">
        <f t="shared" si="42"/>
        <v>0</v>
      </c>
      <c r="AF51" s="63"/>
      <c r="AG51" s="62"/>
      <c r="AH51" s="62">
        <v>81</v>
      </c>
      <c r="AI51" s="62"/>
      <c r="AJ51" s="62">
        <f t="shared" si="43"/>
        <v>81</v>
      </c>
      <c r="AK51" s="63"/>
      <c r="AL51" s="62"/>
      <c r="AM51" s="62">
        <v>81</v>
      </c>
      <c r="AN51" s="62"/>
      <c r="AO51" s="62">
        <f t="shared" si="44"/>
        <v>81</v>
      </c>
      <c r="AP51" s="63"/>
      <c r="AQ51" s="62"/>
      <c r="AR51" s="62">
        <v>81</v>
      </c>
      <c r="AS51" s="62"/>
      <c r="AT51" s="62">
        <f t="shared" si="45"/>
        <v>81</v>
      </c>
      <c r="AU51" s="63"/>
      <c r="AV51" s="62"/>
      <c r="AW51" s="62">
        <v>81</v>
      </c>
      <c r="AX51" s="62"/>
      <c r="AY51" s="62">
        <f t="shared" si="46"/>
        <v>81</v>
      </c>
      <c r="AZ51" s="63"/>
    </row>
    <row r="52" spans="1:52" ht="12" customHeight="1">
      <c r="A52" s="71"/>
      <c r="B52" s="61">
        <v>2</v>
      </c>
      <c r="C52" s="62"/>
      <c r="D52" s="62">
        <v>0</v>
      </c>
      <c r="E52" s="62"/>
      <c r="F52" s="62">
        <f t="shared" si="35"/>
        <v>0</v>
      </c>
      <c r="G52" s="63"/>
      <c r="H52" s="62"/>
      <c r="I52" s="62">
        <v>0</v>
      </c>
      <c r="J52" s="62"/>
      <c r="K52" s="62">
        <f t="shared" si="36"/>
        <v>0</v>
      </c>
      <c r="L52" s="63"/>
      <c r="M52" s="62">
        <f t="shared" si="37"/>
        <v>0</v>
      </c>
      <c r="N52" s="62">
        <f t="shared" si="37"/>
        <v>0</v>
      </c>
      <c r="O52" s="62"/>
      <c r="P52" s="62">
        <f t="shared" si="38"/>
        <v>0</v>
      </c>
      <c r="Q52" s="63"/>
      <c r="R52" s="62"/>
      <c r="S52" s="62">
        <v>0</v>
      </c>
      <c r="T52" s="62"/>
      <c r="U52" s="62">
        <f t="shared" si="39"/>
        <v>0</v>
      </c>
      <c r="V52" s="63"/>
      <c r="W52" s="62"/>
      <c r="X52" s="62">
        <v>0</v>
      </c>
      <c r="Y52" s="62"/>
      <c r="Z52" s="62">
        <f t="shared" si="40"/>
        <v>0</v>
      </c>
      <c r="AA52" s="63"/>
      <c r="AB52" s="62">
        <f t="shared" si="41"/>
        <v>0</v>
      </c>
      <c r="AC52" s="62">
        <f t="shared" si="41"/>
        <v>0</v>
      </c>
      <c r="AD52" s="62"/>
      <c r="AE52" s="62">
        <f t="shared" si="42"/>
        <v>0</v>
      </c>
      <c r="AF52" s="63"/>
      <c r="AG52" s="62"/>
      <c r="AH52" s="62">
        <v>81</v>
      </c>
      <c r="AI52" s="62"/>
      <c r="AJ52" s="62">
        <f t="shared" si="43"/>
        <v>81</v>
      </c>
      <c r="AK52" s="63"/>
      <c r="AL52" s="62"/>
      <c r="AM52" s="62">
        <v>81</v>
      </c>
      <c r="AN52" s="62"/>
      <c r="AO52" s="62">
        <f t="shared" si="44"/>
        <v>81</v>
      </c>
      <c r="AP52" s="63"/>
      <c r="AQ52" s="62"/>
      <c r="AR52" s="62">
        <v>81</v>
      </c>
      <c r="AS52" s="62"/>
      <c r="AT52" s="62">
        <f t="shared" si="45"/>
        <v>81</v>
      </c>
      <c r="AU52" s="63"/>
      <c r="AV52" s="62"/>
      <c r="AW52" s="62">
        <v>81</v>
      </c>
      <c r="AX52" s="62"/>
      <c r="AY52" s="62">
        <f t="shared" si="46"/>
        <v>81</v>
      </c>
      <c r="AZ52" s="63"/>
    </row>
    <row r="53" spans="1:52" ht="12" customHeight="1">
      <c r="A53" s="71"/>
      <c r="B53" s="61">
        <v>3</v>
      </c>
      <c r="C53" s="62"/>
      <c r="D53" s="62">
        <v>0</v>
      </c>
      <c r="E53" s="62"/>
      <c r="F53" s="62">
        <f t="shared" si="35"/>
        <v>0</v>
      </c>
      <c r="G53" s="63"/>
      <c r="H53" s="62"/>
      <c r="I53" s="62">
        <v>0</v>
      </c>
      <c r="J53" s="62"/>
      <c r="K53" s="62">
        <f t="shared" si="36"/>
        <v>0</v>
      </c>
      <c r="L53" s="63"/>
      <c r="M53" s="62">
        <f t="shared" si="37"/>
        <v>0</v>
      </c>
      <c r="N53" s="62">
        <f t="shared" si="37"/>
        <v>0</v>
      </c>
      <c r="O53" s="62"/>
      <c r="P53" s="62">
        <f t="shared" si="38"/>
        <v>0</v>
      </c>
      <c r="Q53" s="63"/>
      <c r="R53" s="62"/>
      <c r="S53" s="62">
        <v>0</v>
      </c>
      <c r="T53" s="62"/>
      <c r="U53" s="62">
        <f t="shared" si="39"/>
        <v>0</v>
      </c>
      <c r="V53" s="63"/>
      <c r="W53" s="62"/>
      <c r="X53" s="62">
        <v>0</v>
      </c>
      <c r="Y53" s="62"/>
      <c r="Z53" s="62">
        <f t="shared" si="40"/>
        <v>0</v>
      </c>
      <c r="AA53" s="63"/>
      <c r="AB53" s="62">
        <f t="shared" si="41"/>
        <v>0</v>
      </c>
      <c r="AC53" s="62">
        <f t="shared" si="41"/>
        <v>0</v>
      </c>
      <c r="AD53" s="62"/>
      <c r="AE53" s="62">
        <f t="shared" si="42"/>
        <v>0</v>
      </c>
      <c r="AF53" s="63"/>
      <c r="AG53" s="62"/>
      <c r="AH53" s="62">
        <v>0</v>
      </c>
      <c r="AI53" s="62"/>
      <c r="AJ53" s="62">
        <f t="shared" si="43"/>
        <v>0</v>
      </c>
      <c r="AK53" s="63"/>
      <c r="AL53" s="62"/>
      <c r="AM53" s="62">
        <v>81</v>
      </c>
      <c r="AN53" s="62"/>
      <c r="AO53" s="62">
        <f t="shared" si="44"/>
        <v>81</v>
      </c>
      <c r="AP53" s="63"/>
      <c r="AQ53" s="62"/>
      <c r="AR53" s="62">
        <v>81</v>
      </c>
      <c r="AS53" s="62"/>
      <c r="AT53" s="62">
        <f t="shared" si="45"/>
        <v>81</v>
      </c>
      <c r="AU53" s="63"/>
      <c r="AV53" s="62"/>
      <c r="AW53" s="62">
        <v>81</v>
      </c>
      <c r="AX53" s="62"/>
      <c r="AY53" s="62">
        <f t="shared" si="46"/>
        <v>81</v>
      </c>
      <c r="AZ53" s="63"/>
    </row>
    <row r="54" spans="1:52" ht="12" customHeight="1">
      <c r="A54" s="71"/>
      <c r="B54" s="61">
        <v>4</v>
      </c>
      <c r="C54" s="62"/>
      <c r="D54" s="62">
        <v>0</v>
      </c>
      <c r="E54" s="62"/>
      <c r="F54" s="62">
        <f t="shared" si="35"/>
        <v>0</v>
      </c>
      <c r="G54" s="63"/>
      <c r="H54" s="62"/>
      <c r="I54" s="62">
        <v>0</v>
      </c>
      <c r="J54" s="62"/>
      <c r="K54" s="62">
        <f t="shared" si="36"/>
        <v>0</v>
      </c>
      <c r="L54" s="63"/>
      <c r="M54" s="62">
        <f t="shared" si="37"/>
        <v>0</v>
      </c>
      <c r="N54" s="62">
        <f t="shared" si="37"/>
        <v>0</v>
      </c>
      <c r="O54" s="62"/>
      <c r="P54" s="62">
        <f t="shared" si="38"/>
        <v>0</v>
      </c>
      <c r="Q54" s="63"/>
      <c r="R54" s="62"/>
      <c r="S54" s="62">
        <v>0</v>
      </c>
      <c r="T54" s="62"/>
      <c r="U54" s="62">
        <f t="shared" si="39"/>
        <v>0</v>
      </c>
      <c r="V54" s="63"/>
      <c r="W54" s="62"/>
      <c r="X54" s="62">
        <v>0</v>
      </c>
      <c r="Y54" s="62"/>
      <c r="Z54" s="62">
        <f t="shared" si="40"/>
        <v>0</v>
      </c>
      <c r="AA54" s="63"/>
      <c r="AB54" s="62">
        <f t="shared" si="41"/>
        <v>0</v>
      </c>
      <c r="AC54" s="62">
        <f t="shared" si="41"/>
        <v>0</v>
      </c>
      <c r="AD54" s="62"/>
      <c r="AE54" s="62">
        <f t="shared" si="42"/>
        <v>0</v>
      </c>
      <c r="AF54" s="63"/>
      <c r="AG54" s="62"/>
      <c r="AH54" s="62">
        <v>0</v>
      </c>
      <c r="AI54" s="62"/>
      <c r="AJ54" s="62">
        <f t="shared" si="43"/>
        <v>0</v>
      </c>
      <c r="AK54" s="63"/>
      <c r="AL54" s="62"/>
      <c r="AM54" s="62">
        <v>0</v>
      </c>
      <c r="AN54" s="62"/>
      <c r="AO54" s="62">
        <f t="shared" si="44"/>
        <v>0</v>
      </c>
      <c r="AP54" s="63"/>
      <c r="AQ54" s="62"/>
      <c r="AR54" s="62">
        <v>81</v>
      </c>
      <c r="AS54" s="62"/>
      <c r="AT54" s="62">
        <f t="shared" si="45"/>
        <v>81</v>
      </c>
      <c r="AU54" s="63"/>
      <c r="AV54" s="62"/>
      <c r="AW54" s="62">
        <v>81</v>
      </c>
      <c r="AX54" s="62"/>
      <c r="AY54" s="62">
        <f t="shared" si="46"/>
        <v>81</v>
      </c>
      <c r="AZ54" s="63"/>
    </row>
    <row r="55" spans="1:52" ht="12" customHeight="1">
      <c r="A55" s="71"/>
      <c r="B55" s="61">
        <v>5</v>
      </c>
      <c r="C55" s="62"/>
      <c r="D55" s="62">
        <v>0</v>
      </c>
      <c r="E55" s="62"/>
      <c r="F55" s="62">
        <f t="shared" si="35"/>
        <v>0</v>
      </c>
      <c r="G55" s="63"/>
      <c r="H55" s="62"/>
      <c r="I55" s="62">
        <v>0</v>
      </c>
      <c r="J55" s="62"/>
      <c r="K55" s="62">
        <f t="shared" si="36"/>
        <v>0</v>
      </c>
      <c r="L55" s="63"/>
      <c r="M55" s="62">
        <f t="shared" si="37"/>
        <v>0</v>
      </c>
      <c r="N55" s="62">
        <f t="shared" si="37"/>
        <v>0</v>
      </c>
      <c r="O55" s="62"/>
      <c r="P55" s="62">
        <f t="shared" si="38"/>
        <v>0</v>
      </c>
      <c r="Q55" s="63"/>
      <c r="R55" s="62"/>
      <c r="S55" s="62">
        <v>0</v>
      </c>
      <c r="T55" s="62"/>
      <c r="U55" s="62">
        <f t="shared" si="39"/>
        <v>0</v>
      </c>
      <c r="V55" s="63"/>
      <c r="W55" s="62"/>
      <c r="X55" s="62">
        <v>0</v>
      </c>
      <c r="Y55" s="62"/>
      <c r="Z55" s="62">
        <f t="shared" si="40"/>
        <v>0</v>
      </c>
      <c r="AA55" s="63"/>
      <c r="AB55" s="62">
        <f t="shared" si="41"/>
        <v>0</v>
      </c>
      <c r="AC55" s="62">
        <f t="shared" si="41"/>
        <v>0</v>
      </c>
      <c r="AD55" s="62"/>
      <c r="AE55" s="62">
        <f t="shared" si="42"/>
        <v>0</v>
      </c>
      <c r="AF55" s="63"/>
      <c r="AG55" s="62"/>
      <c r="AH55" s="62">
        <v>0</v>
      </c>
      <c r="AI55" s="62"/>
      <c r="AJ55" s="62">
        <f t="shared" si="43"/>
        <v>0</v>
      </c>
      <c r="AK55" s="63"/>
      <c r="AL55" s="62"/>
      <c r="AM55" s="62">
        <v>0</v>
      </c>
      <c r="AN55" s="62"/>
      <c r="AO55" s="62">
        <f t="shared" si="44"/>
        <v>0</v>
      </c>
      <c r="AP55" s="63"/>
      <c r="AQ55" s="62"/>
      <c r="AR55" s="62">
        <v>0</v>
      </c>
      <c r="AS55" s="62"/>
      <c r="AT55" s="62">
        <f t="shared" si="45"/>
        <v>0</v>
      </c>
      <c r="AU55" s="63"/>
      <c r="AV55" s="62"/>
      <c r="AW55" s="62">
        <v>81</v>
      </c>
      <c r="AX55" s="62"/>
      <c r="AY55" s="62">
        <f t="shared" si="46"/>
        <v>81</v>
      </c>
      <c r="AZ55" s="63"/>
    </row>
    <row r="56" spans="1:52" ht="12" hidden="1" customHeight="1">
      <c r="A56" s="71"/>
      <c r="B56" s="61">
        <v>6</v>
      </c>
      <c r="C56" s="62"/>
      <c r="D56" s="62">
        <v>0</v>
      </c>
      <c r="E56" s="62"/>
      <c r="F56" s="62">
        <f t="shared" si="35"/>
        <v>0</v>
      </c>
      <c r="G56" s="63"/>
      <c r="H56" s="62"/>
      <c r="I56" s="62">
        <v>0</v>
      </c>
      <c r="J56" s="62"/>
      <c r="K56" s="62">
        <f t="shared" si="36"/>
        <v>0</v>
      </c>
      <c r="L56" s="63"/>
      <c r="M56" s="62">
        <f t="shared" si="37"/>
        <v>0</v>
      </c>
      <c r="N56" s="62">
        <f t="shared" si="37"/>
        <v>0</v>
      </c>
      <c r="O56" s="62"/>
      <c r="P56" s="62">
        <f t="shared" si="38"/>
        <v>0</v>
      </c>
      <c r="Q56" s="63"/>
      <c r="R56" s="62"/>
      <c r="S56" s="62">
        <v>0</v>
      </c>
      <c r="T56" s="62"/>
      <c r="U56" s="62">
        <f t="shared" si="39"/>
        <v>0</v>
      </c>
      <c r="V56" s="63"/>
      <c r="W56" s="62"/>
      <c r="X56" s="62">
        <v>0</v>
      </c>
      <c r="Y56" s="62"/>
      <c r="Z56" s="62">
        <f t="shared" si="40"/>
        <v>0</v>
      </c>
      <c r="AA56" s="63"/>
      <c r="AB56" s="62">
        <f t="shared" si="41"/>
        <v>0</v>
      </c>
      <c r="AC56" s="62">
        <f t="shared" si="41"/>
        <v>0</v>
      </c>
      <c r="AD56" s="62"/>
      <c r="AE56" s="62">
        <f t="shared" si="42"/>
        <v>0</v>
      </c>
      <c r="AF56" s="63"/>
      <c r="AG56" s="62"/>
      <c r="AH56" s="62">
        <v>0</v>
      </c>
      <c r="AI56" s="62"/>
      <c r="AJ56" s="62">
        <f t="shared" si="43"/>
        <v>0</v>
      </c>
      <c r="AK56" s="63"/>
      <c r="AL56" s="62"/>
      <c r="AM56" s="62">
        <v>0</v>
      </c>
      <c r="AN56" s="62"/>
      <c r="AO56" s="62">
        <f t="shared" si="44"/>
        <v>0</v>
      </c>
      <c r="AP56" s="63"/>
      <c r="AQ56" s="62"/>
      <c r="AR56" s="62">
        <v>0</v>
      </c>
      <c r="AS56" s="62"/>
      <c r="AT56" s="62">
        <f t="shared" si="45"/>
        <v>0</v>
      </c>
      <c r="AU56" s="63"/>
      <c r="AV56" s="62"/>
      <c r="AW56" s="62">
        <v>0</v>
      </c>
      <c r="AX56" s="62"/>
      <c r="AY56" s="62">
        <f t="shared" si="46"/>
        <v>0</v>
      </c>
      <c r="AZ56" s="63"/>
    </row>
    <row r="57" spans="1:52" ht="12" hidden="1" customHeight="1">
      <c r="A57" s="71"/>
      <c r="B57" s="61">
        <v>7</v>
      </c>
      <c r="C57" s="62"/>
      <c r="D57" s="62">
        <v>0</v>
      </c>
      <c r="E57" s="62"/>
      <c r="F57" s="62">
        <f t="shared" si="35"/>
        <v>0</v>
      </c>
      <c r="G57" s="63"/>
      <c r="H57" s="62"/>
      <c r="I57" s="62">
        <v>0</v>
      </c>
      <c r="J57" s="62"/>
      <c r="K57" s="62">
        <f t="shared" si="36"/>
        <v>0</v>
      </c>
      <c r="L57" s="63"/>
      <c r="M57" s="62">
        <f t="shared" si="37"/>
        <v>0</v>
      </c>
      <c r="N57" s="62">
        <f t="shared" si="37"/>
        <v>0</v>
      </c>
      <c r="O57" s="62"/>
      <c r="P57" s="62">
        <f t="shared" si="38"/>
        <v>0</v>
      </c>
      <c r="Q57" s="63"/>
      <c r="R57" s="62"/>
      <c r="S57" s="62">
        <v>0</v>
      </c>
      <c r="T57" s="62"/>
      <c r="U57" s="62">
        <f t="shared" si="39"/>
        <v>0</v>
      </c>
      <c r="V57" s="63"/>
      <c r="W57" s="62"/>
      <c r="X57" s="62">
        <v>0</v>
      </c>
      <c r="Y57" s="62"/>
      <c r="Z57" s="62">
        <f t="shared" si="40"/>
        <v>0</v>
      </c>
      <c r="AA57" s="63"/>
      <c r="AB57" s="62">
        <f t="shared" si="41"/>
        <v>0</v>
      </c>
      <c r="AC57" s="62">
        <f t="shared" si="41"/>
        <v>0</v>
      </c>
      <c r="AD57" s="62"/>
      <c r="AE57" s="62">
        <f t="shared" si="42"/>
        <v>0</v>
      </c>
      <c r="AF57" s="63"/>
      <c r="AG57" s="62"/>
      <c r="AH57" s="62">
        <v>0</v>
      </c>
      <c r="AI57" s="62"/>
      <c r="AJ57" s="62">
        <f t="shared" si="43"/>
        <v>0</v>
      </c>
      <c r="AK57" s="63"/>
      <c r="AL57" s="62"/>
      <c r="AM57" s="62">
        <v>0</v>
      </c>
      <c r="AN57" s="62"/>
      <c r="AO57" s="62">
        <f t="shared" si="44"/>
        <v>0</v>
      </c>
      <c r="AP57" s="63"/>
      <c r="AQ57" s="62"/>
      <c r="AR57" s="62">
        <v>0</v>
      </c>
      <c r="AS57" s="62"/>
      <c r="AT57" s="62">
        <f t="shared" si="45"/>
        <v>0</v>
      </c>
      <c r="AU57" s="63"/>
      <c r="AV57" s="62"/>
      <c r="AW57" s="62">
        <v>0</v>
      </c>
      <c r="AX57" s="62"/>
      <c r="AY57" s="62">
        <f t="shared" si="46"/>
        <v>0</v>
      </c>
      <c r="AZ57" s="63"/>
    </row>
    <row r="58" spans="1:52" ht="12" hidden="1" customHeight="1">
      <c r="A58" s="71"/>
      <c r="B58" s="61">
        <v>8</v>
      </c>
      <c r="C58" s="62"/>
      <c r="D58" s="62">
        <v>0</v>
      </c>
      <c r="E58" s="62"/>
      <c r="F58" s="62">
        <f t="shared" si="35"/>
        <v>0</v>
      </c>
      <c r="G58" s="63"/>
      <c r="H58" s="62"/>
      <c r="I58" s="62">
        <v>0</v>
      </c>
      <c r="J58" s="62"/>
      <c r="K58" s="62">
        <f t="shared" si="36"/>
        <v>0</v>
      </c>
      <c r="L58" s="63"/>
      <c r="M58" s="62">
        <f t="shared" si="37"/>
        <v>0</v>
      </c>
      <c r="N58" s="62">
        <f t="shared" si="37"/>
        <v>0</v>
      </c>
      <c r="O58" s="62"/>
      <c r="P58" s="62">
        <f t="shared" si="38"/>
        <v>0</v>
      </c>
      <c r="Q58" s="63"/>
      <c r="R58" s="62"/>
      <c r="S58" s="62">
        <v>0</v>
      </c>
      <c r="T58" s="62"/>
      <c r="U58" s="62">
        <f t="shared" si="39"/>
        <v>0</v>
      </c>
      <c r="V58" s="63"/>
      <c r="W58" s="62"/>
      <c r="X58" s="62">
        <v>0</v>
      </c>
      <c r="Y58" s="62"/>
      <c r="Z58" s="62">
        <f t="shared" si="40"/>
        <v>0</v>
      </c>
      <c r="AA58" s="63"/>
      <c r="AB58" s="62">
        <f t="shared" si="41"/>
        <v>0</v>
      </c>
      <c r="AC58" s="62">
        <f t="shared" si="41"/>
        <v>0</v>
      </c>
      <c r="AD58" s="62"/>
      <c r="AE58" s="62">
        <f t="shared" si="42"/>
        <v>0</v>
      </c>
      <c r="AF58" s="63"/>
      <c r="AG58" s="62"/>
      <c r="AH58" s="62">
        <v>0</v>
      </c>
      <c r="AI58" s="62"/>
      <c r="AJ58" s="62">
        <f t="shared" si="43"/>
        <v>0</v>
      </c>
      <c r="AK58" s="63"/>
      <c r="AL58" s="62"/>
      <c r="AM58" s="62">
        <v>0</v>
      </c>
      <c r="AN58" s="62"/>
      <c r="AO58" s="62">
        <f t="shared" si="44"/>
        <v>0</v>
      </c>
      <c r="AP58" s="63"/>
      <c r="AQ58" s="62"/>
      <c r="AR58" s="62">
        <v>0</v>
      </c>
      <c r="AS58" s="62"/>
      <c r="AT58" s="62">
        <f t="shared" si="45"/>
        <v>0</v>
      </c>
      <c r="AU58" s="63"/>
      <c r="AV58" s="62"/>
      <c r="AW58" s="62">
        <v>0</v>
      </c>
      <c r="AX58" s="62"/>
      <c r="AY58" s="62">
        <f t="shared" si="46"/>
        <v>0</v>
      </c>
      <c r="AZ58" s="63"/>
    </row>
    <row r="59" spans="1:52" ht="12" hidden="1" customHeight="1">
      <c r="A59" s="71"/>
      <c r="B59" s="61">
        <v>9</v>
      </c>
      <c r="C59" s="62"/>
      <c r="D59" s="62">
        <v>0</v>
      </c>
      <c r="E59" s="62"/>
      <c r="F59" s="62">
        <f t="shared" si="35"/>
        <v>0</v>
      </c>
      <c r="G59" s="63"/>
      <c r="H59" s="62"/>
      <c r="I59" s="62">
        <v>0</v>
      </c>
      <c r="J59" s="62"/>
      <c r="K59" s="62">
        <f t="shared" si="36"/>
        <v>0</v>
      </c>
      <c r="L59" s="63"/>
      <c r="M59" s="62">
        <f t="shared" si="37"/>
        <v>0</v>
      </c>
      <c r="N59" s="62">
        <f t="shared" si="37"/>
        <v>0</v>
      </c>
      <c r="O59" s="62"/>
      <c r="P59" s="62">
        <f t="shared" si="38"/>
        <v>0</v>
      </c>
      <c r="Q59" s="63"/>
      <c r="R59" s="62"/>
      <c r="S59" s="62">
        <v>0</v>
      </c>
      <c r="T59" s="62"/>
      <c r="U59" s="62">
        <f t="shared" si="39"/>
        <v>0</v>
      </c>
      <c r="V59" s="63"/>
      <c r="W59" s="62"/>
      <c r="X59" s="62">
        <v>0</v>
      </c>
      <c r="Y59" s="62"/>
      <c r="Z59" s="62">
        <f t="shared" si="40"/>
        <v>0</v>
      </c>
      <c r="AA59" s="63"/>
      <c r="AB59" s="62">
        <f t="shared" si="41"/>
        <v>0</v>
      </c>
      <c r="AC59" s="62">
        <f t="shared" si="41"/>
        <v>0</v>
      </c>
      <c r="AD59" s="62"/>
      <c r="AE59" s="62">
        <f t="shared" si="42"/>
        <v>0</v>
      </c>
      <c r="AF59" s="63"/>
      <c r="AG59" s="62"/>
      <c r="AH59" s="62">
        <v>0</v>
      </c>
      <c r="AI59" s="62"/>
      <c r="AJ59" s="62">
        <f t="shared" si="43"/>
        <v>0</v>
      </c>
      <c r="AK59" s="63"/>
      <c r="AL59" s="62"/>
      <c r="AM59" s="62">
        <v>0</v>
      </c>
      <c r="AN59" s="62"/>
      <c r="AO59" s="62">
        <f t="shared" si="44"/>
        <v>0</v>
      </c>
      <c r="AP59" s="63"/>
      <c r="AQ59" s="62"/>
      <c r="AR59" s="62">
        <v>0</v>
      </c>
      <c r="AS59" s="62"/>
      <c r="AT59" s="62">
        <f t="shared" si="45"/>
        <v>0</v>
      </c>
      <c r="AU59" s="63"/>
      <c r="AV59" s="62"/>
      <c r="AW59" s="62">
        <v>0</v>
      </c>
      <c r="AX59" s="62"/>
      <c r="AY59" s="62">
        <f t="shared" si="46"/>
        <v>0</v>
      </c>
      <c r="AZ59" s="63"/>
    </row>
    <row r="60" spans="1:52" ht="12" hidden="1" customHeight="1">
      <c r="A60" s="71"/>
      <c r="B60" s="61">
        <v>10</v>
      </c>
      <c r="C60" s="62"/>
      <c r="D60" s="62">
        <v>0</v>
      </c>
      <c r="E60" s="62"/>
      <c r="F60" s="62">
        <f t="shared" si="35"/>
        <v>0</v>
      </c>
      <c r="G60" s="63"/>
      <c r="H60" s="62"/>
      <c r="I60" s="62">
        <v>0</v>
      </c>
      <c r="J60" s="62"/>
      <c r="K60" s="62">
        <f t="shared" si="36"/>
        <v>0</v>
      </c>
      <c r="L60" s="63"/>
      <c r="M60" s="62">
        <f t="shared" si="37"/>
        <v>0</v>
      </c>
      <c r="N60" s="62">
        <f t="shared" si="37"/>
        <v>0</v>
      </c>
      <c r="O60" s="62"/>
      <c r="P60" s="62">
        <f t="shared" si="38"/>
        <v>0</v>
      </c>
      <c r="Q60" s="63"/>
      <c r="R60" s="62"/>
      <c r="S60" s="62">
        <v>0</v>
      </c>
      <c r="T60" s="62"/>
      <c r="U60" s="62">
        <f t="shared" si="39"/>
        <v>0</v>
      </c>
      <c r="V60" s="63"/>
      <c r="W60" s="62"/>
      <c r="X60" s="62">
        <v>0</v>
      </c>
      <c r="Y60" s="62"/>
      <c r="Z60" s="62">
        <f t="shared" si="40"/>
        <v>0</v>
      </c>
      <c r="AA60" s="63"/>
      <c r="AB60" s="62">
        <f t="shared" si="41"/>
        <v>0</v>
      </c>
      <c r="AC60" s="62">
        <f t="shared" si="41"/>
        <v>0</v>
      </c>
      <c r="AD60" s="62"/>
      <c r="AE60" s="62">
        <f t="shared" si="42"/>
        <v>0</v>
      </c>
      <c r="AF60" s="63"/>
      <c r="AG60" s="62"/>
      <c r="AH60" s="62">
        <v>0</v>
      </c>
      <c r="AI60" s="62"/>
      <c r="AJ60" s="62">
        <f t="shared" si="43"/>
        <v>0</v>
      </c>
      <c r="AK60" s="63"/>
      <c r="AL60" s="62"/>
      <c r="AM60" s="62">
        <v>0</v>
      </c>
      <c r="AN60" s="62"/>
      <c r="AO60" s="62">
        <f t="shared" si="44"/>
        <v>0</v>
      </c>
      <c r="AP60" s="63"/>
      <c r="AQ60" s="62"/>
      <c r="AR60" s="62">
        <v>0</v>
      </c>
      <c r="AS60" s="62"/>
      <c r="AT60" s="62">
        <f t="shared" si="45"/>
        <v>0</v>
      </c>
      <c r="AU60" s="63"/>
      <c r="AV60" s="62"/>
      <c r="AW60" s="62">
        <v>0</v>
      </c>
      <c r="AX60" s="62"/>
      <c r="AY60" s="62">
        <f t="shared" si="46"/>
        <v>0</v>
      </c>
      <c r="AZ60" s="63"/>
    </row>
    <row r="61" spans="1:52" ht="12" hidden="1" customHeight="1">
      <c r="A61" s="71"/>
      <c r="B61" s="61">
        <v>11</v>
      </c>
      <c r="C61" s="62"/>
      <c r="D61" s="62">
        <v>0</v>
      </c>
      <c r="E61" s="62"/>
      <c r="F61" s="62">
        <f t="shared" si="35"/>
        <v>0</v>
      </c>
      <c r="G61" s="63"/>
      <c r="H61" s="62"/>
      <c r="I61" s="62">
        <v>0</v>
      </c>
      <c r="J61" s="62"/>
      <c r="K61" s="62">
        <f t="shared" si="36"/>
        <v>0</v>
      </c>
      <c r="L61" s="63"/>
      <c r="M61" s="62">
        <f t="shared" si="37"/>
        <v>0</v>
      </c>
      <c r="N61" s="62">
        <f t="shared" si="37"/>
        <v>0</v>
      </c>
      <c r="O61" s="62"/>
      <c r="P61" s="62">
        <f t="shared" si="38"/>
        <v>0</v>
      </c>
      <c r="Q61" s="63"/>
      <c r="R61" s="62"/>
      <c r="S61" s="62">
        <v>0</v>
      </c>
      <c r="T61" s="62"/>
      <c r="U61" s="62">
        <f t="shared" si="39"/>
        <v>0</v>
      </c>
      <c r="V61" s="63"/>
      <c r="W61" s="62"/>
      <c r="X61" s="62">
        <v>0</v>
      </c>
      <c r="Y61" s="62"/>
      <c r="Z61" s="62">
        <f t="shared" si="40"/>
        <v>0</v>
      </c>
      <c r="AA61" s="63"/>
      <c r="AB61" s="62">
        <f t="shared" si="41"/>
        <v>0</v>
      </c>
      <c r="AC61" s="62">
        <f t="shared" si="41"/>
        <v>0</v>
      </c>
      <c r="AD61" s="62"/>
      <c r="AE61" s="62">
        <f t="shared" si="42"/>
        <v>0</v>
      </c>
      <c r="AF61" s="63"/>
      <c r="AG61" s="62"/>
      <c r="AH61" s="62">
        <v>0</v>
      </c>
      <c r="AI61" s="62"/>
      <c r="AJ61" s="62">
        <f t="shared" si="43"/>
        <v>0</v>
      </c>
      <c r="AK61" s="63"/>
      <c r="AL61" s="62"/>
      <c r="AM61" s="62">
        <v>0</v>
      </c>
      <c r="AN61" s="62"/>
      <c r="AO61" s="62">
        <f t="shared" si="44"/>
        <v>0</v>
      </c>
      <c r="AP61" s="63"/>
      <c r="AQ61" s="62"/>
      <c r="AR61" s="62">
        <v>0</v>
      </c>
      <c r="AS61" s="62"/>
      <c r="AT61" s="62">
        <f t="shared" si="45"/>
        <v>0</v>
      </c>
      <c r="AU61" s="63"/>
      <c r="AV61" s="62"/>
      <c r="AW61" s="62">
        <v>0</v>
      </c>
      <c r="AX61" s="62"/>
      <c r="AY61" s="62">
        <f t="shared" si="46"/>
        <v>0</v>
      </c>
      <c r="AZ61" s="63"/>
    </row>
    <row r="62" spans="1:52" ht="12" hidden="1" customHeight="1">
      <c r="A62" s="71"/>
      <c r="B62" s="61">
        <v>12</v>
      </c>
      <c r="C62" s="62"/>
      <c r="D62" s="62">
        <v>0</v>
      </c>
      <c r="E62" s="62"/>
      <c r="F62" s="62">
        <f t="shared" si="35"/>
        <v>0</v>
      </c>
      <c r="G62" s="63"/>
      <c r="H62" s="62"/>
      <c r="I62" s="62">
        <v>0</v>
      </c>
      <c r="J62" s="62"/>
      <c r="K62" s="62">
        <f t="shared" si="36"/>
        <v>0</v>
      </c>
      <c r="L62" s="63"/>
      <c r="M62" s="62">
        <f t="shared" si="37"/>
        <v>0</v>
      </c>
      <c r="N62" s="62">
        <f t="shared" si="37"/>
        <v>0</v>
      </c>
      <c r="O62" s="62"/>
      <c r="P62" s="62">
        <f t="shared" si="38"/>
        <v>0</v>
      </c>
      <c r="Q62" s="63"/>
      <c r="R62" s="62"/>
      <c r="S62" s="62">
        <v>0</v>
      </c>
      <c r="T62" s="62"/>
      <c r="U62" s="62">
        <f t="shared" si="39"/>
        <v>0</v>
      </c>
      <c r="V62" s="63"/>
      <c r="W62" s="62"/>
      <c r="X62" s="62">
        <v>0</v>
      </c>
      <c r="Y62" s="62"/>
      <c r="Z62" s="62">
        <f t="shared" si="40"/>
        <v>0</v>
      </c>
      <c r="AA62" s="63"/>
      <c r="AB62" s="62">
        <f t="shared" si="41"/>
        <v>0</v>
      </c>
      <c r="AC62" s="62">
        <f t="shared" si="41"/>
        <v>0</v>
      </c>
      <c r="AD62" s="62"/>
      <c r="AE62" s="62">
        <f t="shared" si="42"/>
        <v>0</v>
      </c>
      <c r="AF62" s="63"/>
      <c r="AG62" s="62"/>
      <c r="AH62" s="62">
        <v>0</v>
      </c>
      <c r="AI62" s="62"/>
      <c r="AJ62" s="62">
        <f t="shared" si="43"/>
        <v>0</v>
      </c>
      <c r="AK62" s="63"/>
      <c r="AL62" s="62"/>
      <c r="AM62" s="62">
        <v>0</v>
      </c>
      <c r="AN62" s="62"/>
      <c r="AO62" s="62">
        <f t="shared" si="44"/>
        <v>0</v>
      </c>
      <c r="AP62" s="63"/>
      <c r="AQ62" s="62"/>
      <c r="AR62" s="62">
        <v>0</v>
      </c>
      <c r="AS62" s="62"/>
      <c r="AT62" s="62">
        <f t="shared" si="45"/>
        <v>0</v>
      </c>
      <c r="AU62" s="63"/>
      <c r="AV62" s="62"/>
      <c r="AW62" s="62">
        <v>0</v>
      </c>
      <c r="AX62" s="62"/>
      <c r="AY62" s="62">
        <f t="shared" si="46"/>
        <v>0</v>
      </c>
      <c r="AZ62" s="63"/>
    </row>
    <row r="63" spans="1:52" s="35" customFormat="1" ht="12" hidden="1" customHeight="1">
      <c r="A63" s="71" t="s">
        <v>27</v>
      </c>
      <c r="G63" s="64"/>
      <c r="L63" s="64"/>
      <c r="Q63" s="64"/>
      <c r="V63" s="64"/>
      <c r="AA63" s="64"/>
      <c r="AF63" s="64"/>
      <c r="AK63" s="64"/>
      <c r="AP63" s="64"/>
      <c r="AU63" s="64"/>
      <c r="AZ63" s="64"/>
    </row>
    <row r="64" spans="1:52" ht="12" hidden="1" customHeight="1">
      <c r="B64" s="34" t="s">
        <v>28</v>
      </c>
      <c r="C64" s="62">
        <f>SUM(C50:C53)</f>
        <v>0</v>
      </c>
      <c r="D64" s="62">
        <f>SUM(D50:D53)</f>
        <v>0</v>
      </c>
      <c r="E64" s="62"/>
      <c r="F64" s="62">
        <f>SUM(C64:E64)</f>
        <v>0</v>
      </c>
      <c r="G64" s="63"/>
      <c r="H64" s="62">
        <f>SUM(H50:H53)</f>
        <v>0</v>
      </c>
      <c r="I64" s="62">
        <f>SUM(I50:I53)</f>
        <v>0</v>
      </c>
      <c r="J64" s="62"/>
      <c r="K64" s="62">
        <f>SUM(H64:J64)</f>
        <v>0</v>
      </c>
      <c r="L64" s="63"/>
      <c r="M64" s="62">
        <f t="shared" ref="M64:N68" si="47">INDEX($H64:$J64,1,MATCH(M$8,$H$8:$J$8,0))-INDEX($C64:$E64,1,MATCH(M$8,$C$8:$E$8,0))</f>
        <v>0</v>
      </c>
      <c r="N64" s="62">
        <f t="shared" si="47"/>
        <v>0</v>
      </c>
      <c r="O64" s="62"/>
      <c r="P64" s="62">
        <f>SUM(M64:O64)</f>
        <v>0</v>
      </c>
      <c r="Q64" s="63"/>
      <c r="R64" s="62">
        <f>SUM(R50:R53)</f>
        <v>0</v>
      </c>
      <c r="S64" s="62">
        <f>SUM(S50:S53)</f>
        <v>162</v>
      </c>
      <c r="T64" s="62"/>
      <c r="U64" s="62">
        <f>SUM(R64:T64)</f>
        <v>162</v>
      </c>
      <c r="V64" s="63"/>
      <c r="W64" s="62">
        <f>SUM(W50:W53)</f>
        <v>0</v>
      </c>
      <c r="X64" s="62">
        <f>SUM(X50:X53)</f>
        <v>162</v>
      </c>
      <c r="Y64" s="62"/>
      <c r="Z64" s="62">
        <f>SUM(W64:Y64)</f>
        <v>162</v>
      </c>
      <c r="AA64" s="63"/>
      <c r="AB64" s="62">
        <f t="shared" ref="AB64:AC68" si="48">INDEX($H64:$J64,1,MATCH(AB$8,$H$8:$J$8,0))-INDEX($C64:$E64,1,MATCH(AB$8,$C$8:$E$8,0))</f>
        <v>0</v>
      </c>
      <c r="AC64" s="62">
        <f t="shared" si="48"/>
        <v>0</v>
      </c>
      <c r="AD64" s="62"/>
      <c r="AE64" s="62">
        <f>SUM(AB64:AD64)</f>
        <v>0</v>
      </c>
      <c r="AF64" s="63"/>
      <c r="AG64" s="62">
        <f>SUM(AG50:AG53)</f>
        <v>0</v>
      </c>
      <c r="AH64" s="62">
        <f>SUM(AH50:AH53)</f>
        <v>243</v>
      </c>
      <c r="AI64" s="62"/>
      <c r="AJ64" s="62">
        <f>SUM(AG64:AI64)</f>
        <v>243</v>
      </c>
      <c r="AK64" s="63"/>
      <c r="AL64" s="62">
        <f>SUM(AL50:AL53)</f>
        <v>0</v>
      </c>
      <c r="AM64" s="62">
        <f>SUM(AM50:AM53)</f>
        <v>324</v>
      </c>
      <c r="AN64" s="62"/>
      <c r="AO64" s="62">
        <f>SUM(AL64:AN64)</f>
        <v>324</v>
      </c>
      <c r="AP64" s="63"/>
      <c r="AQ64" s="62">
        <f>SUM(AQ50:AQ53)</f>
        <v>0</v>
      </c>
      <c r="AR64" s="62">
        <f>SUM(AR50:AR53)</f>
        <v>324</v>
      </c>
      <c r="AS64" s="62"/>
      <c r="AT64" s="62">
        <f>SUM(AQ64:AS64)</f>
        <v>324</v>
      </c>
      <c r="AU64" s="63"/>
      <c r="AV64" s="62">
        <f>SUM(AV50:AV53)</f>
        <v>0</v>
      </c>
      <c r="AW64" s="62">
        <f>SUM(AW50:AW53)</f>
        <v>324</v>
      </c>
      <c r="AX64" s="62"/>
      <c r="AY64" s="62">
        <f>SUM(AV64:AX64)</f>
        <v>324</v>
      </c>
      <c r="AZ64" s="63"/>
    </row>
    <row r="65" spans="1:52" ht="12" hidden="1" customHeight="1">
      <c r="B65" s="34" t="s">
        <v>29</v>
      </c>
      <c r="C65" s="62">
        <f>SUM(C54:C56)</f>
        <v>0</v>
      </c>
      <c r="D65" s="62">
        <f>SUM(D54:D56)</f>
        <v>0</v>
      </c>
      <c r="E65" s="62"/>
      <c r="F65" s="62">
        <f>SUM(C65:E65)</f>
        <v>0</v>
      </c>
      <c r="G65" s="63"/>
      <c r="H65" s="62">
        <f>SUM(H54:H56)</f>
        <v>0</v>
      </c>
      <c r="I65" s="62">
        <f>SUM(I54:I56)</f>
        <v>0</v>
      </c>
      <c r="J65" s="62"/>
      <c r="K65" s="62">
        <f>SUM(H65:J65)</f>
        <v>0</v>
      </c>
      <c r="L65" s="63"/>
      <c r="M65" s="62">
        <f t="shared" si="47"/>
        <v>0</v>
      </c>
      <c r="N65" s="62">
        <f t="shared" si="47"/>
        <v>0</v>
      </c>
      <c r="O65" s="62"/>
      <c r="P65" s="62">
        <f>SUM(M65:O65)</f>
        <v>0</v>
      </c>
      <c r="Q65" s="63"/>
      <c r="R65" s="62">
        <f>SUM(R54:R56)</f>
        <v>0</v>
      </c>
      <c r="S65" s="62">
        <f>SUM(S54:S56)</f>
        <v>0</v>
      </c>
      <c r="T65" s="62"/>
      <c r="U65" s="62">
        <f>SUM(R65:T65)</f>
        <v>0</v>
      </c>
      <c r="V65" s="63"/>
      <c r="W65" s="62">
        <f>SUM(W54:W56)</f>
        <v>0</v>
      </c>
      <c r="X65" s="62">
        <f>SUM(X54:X56)</f>
        <v>0</v>
      </c>
      <c r="Y65" s="62"/>
      <c r="Z65" s="62">
        <f>SUM(W65:Y65)</f>
        <v>0</v>
      </c>
      <c r="AA65" s="63"/>
      <c r="AB65" s="62">
        <f t="shared" si="48"/>
        <v>0</v>
      </c>
      <c r="AC65" s="62">
        <f t="shared" si="48"/>
        <v>0</v>
      </c>
      <c r="AD65" s="62"/>
      <c r="AE65" s="62">
        <f>SUM(AB65:AD65)</f>
        <v>0</v>
      </c>
      <c r="AF65" s="63"/>
      <c r="AG65" s="62">
        <f>SUM(AG54:AG56)</f>
        <v>0</v>
      </c>
      <c r="AH65" s="62">
        <f>SUM(AH54:AH56)</f>
        <v>0</v>
      </c>
      <c r="AI65" s="62"/>
      <c r="AJ65" s="62">
        <f>SUM(AG65:AI65)</f>
        <v>0</v>
      </c>
      <c r="AK65" s="63"/>
      <c r="AL65" s="62">
        <f>SUM(AL54:AL56)</f>
        <v>0</v>
      </c>
      <c r="AM65" s="62">
        <f>SUM(AM54:AM56)</f>
        <v>0</v>
      </c>
      <c r="AN65" s="62"/>
      <c r="AO65" s="62">
        <f>SUM(AL65:AN65)</f>
        <v>0</v>
      </c>
      <c r="AP65" s="63"/>
      <c r="AQ65" s="62">
        <f>SUM(AQ54:AQ56)</f>
        <v>0</v>
      </c>
      <c r="AR65" s="62">
        <f>SUM(AR54:AR56)</f>
        <v>81</v>
      </c>
      <c r="AS65" s="62"/>
      <c r="AT65" s="62">
        <f>SUM(AQ65:AS65)</f>
        <v>81</v>
      </c>
      <c r="AU65" s="63"/>
      <c r="AV65" s="62">
        <f>SUM(AV54:AV56)</f>
        <v>0</v>
      </c>
      <c r="AW65" s="62">
        <f>SUM(AW54:AW56)</f>
        <v>162</v>
      </c>
      <c r="AX65" s="62"/>
      <c r="AY65" s="62">
        <f>SUM(AV65:AX65)</f>
        <v>162</v>
      </c>
      <c r="AZ65" s="63"/>
    </row>
    <row r="66" spans="1:52" ht="12" hidden="1" customHeight="1">
      <c r="B66" s="34" t="s">
        <v>30</v>
      </c>
      <c r="C66" s="62">
        <f>SUM(C57:C58)</f>
        <v>0</v>
      </c>
      <c r="D66" s="62">
        <f>SUM(D57:D58)</f>
        <v>0</v>
      </c>
      <c r="E66" s="62"/>
      <c r="F66" s="62">
        <f>SUM(C66:E66)</f>
        <v>0</v>
      </c>
      <c r="G66" s="63"/>
      <c r="H66" s="62">
        <f>SUM(H57:H58)</f>
        <v>0</v>
      </c>
      <c r="I66" s="62">
        <f>SUM(I57:I58)</f>
        <v>0</v>
      </c>
      <c r="J66" s="62"/>
      <c r="K66" s="62">
        <f>SUM(H66:J66)</f>
        <v>0</v>
      </c>
      <c r="L66" s="63"/>
      <c r="M66" s="62">
        <f t="shared" si="47"/>
        <v>0</v>
      </c>
      <c r="N66" s="62">
        <f t="shared" si="47"/>
        <v>0</v>
      </c>
      <c r="O66" s="62"/>
      <c r="P66" s="62">
        <f>SUM(M66:O66)</f>
        <v>0</v>
      </c>
      <c r="Q66" s="63"/>
      <c r="R66" s="62">
        <f>SUM(R57:R58)</f>
        <v>0</v>
      </c>
      <c r="S66" s="62">
        <f>SUM(S57:S58)</f>
        <v>0</v>
      </c>
      <c r="T66" s="62"/>
      <c r="U66" s="62">
        <f>SUM(R66:T66)</f>
        <v>0</v>
      </c>
      <c r="V66" s="63"/>
      <c r="W66" s="62">
        <f>SUM(W57:W58)</f>
        <v>0</v>
      </c>
      <c r="X66" s="62">
        <f>SUM(X57:X58)</f>
        <v>0</v>
      </c>
      <c r="Y66" s="62"/>
      <c r="Z66" s="62">
        <f>SUM(W66:Y66)</f>
        <v>0</v>
      </c>
      <c r="AA66" s="63"/>
      <c r="AB66" s="62">
        <f t="shared" si="48"/>
        <v>0</v>
      </c>
      <c r="AC66" s="62">
        <f t="shared" si="48"/>
        <v>0</v>
      </c>
      <c r="AD66" s="62"/>
      <c r="AE66" s="62">
        <f>SUM(AB66:AD66)</f>
        <v>0</v>
      </c>
      <c r="AF66" s="63"/>
      <c r="AG66" s="62">
        <f>SUM(AG57:AG58)</f>
        <v>0</v>
      </c>
      <c r="AH66" s="62">
        <f>SUM(AH57:AH58)</f>
        <v>0</v>
      </c>
      <c r="AI66" s="62"/>
      <c r="AJ66" s="62">
        <f>SUM(AG66:AI66)</f>
        <v>0</v>
      </c>
      <c r="AK66" s="63"/>
      <c r="AL66" s="62">
        <f>SUM(AL57:AL58)</f>
        <v>0</v>
      </c>
      <c r="AM66" s="62">
        <f>SUM(AM57:AM58)</f>
        <v>0</v>
      </c>
      <c r="AN66" s="62"/>
      <c r="AO66" s="62">
        <f>SUM(AL66:AN66)</f>
        <v>0</v>
      </c>
      <c r="AP66" s="63"/>
      <c r="AQ66" s="62">
        <f>SUM(AQ57:AQ58)</f>
        <v>0</v>
      </c>
      <c r="AR66" s="62">
        <f>SUM(AR57:AR58)</f>
        <v>0</v>
      </c>
      <c r="AS66" s="62"/>
      <c r="AT66" s="62">
        <f>SUM(AQ66:AS66)</f>
        <v>0</v>
      </c>
      <c r="AU66" s="63"/>
      <c r="AV66" s="62">
        <f>SUM(AV57:AV58)</f>
        <v>0</v>
      </c>
      <c r="AW66" s="62">
        <f>SUM(AW57:AW58)</f>
        <v>0</v>
      </c>
      <c r="AX66" s="62"/>
      <c r="AY66" s="62">
        <f>SUM(AV66:AX66)</f>
        <v>0</v>
      </c>
      <c r="AZ66" s="63"/>
    </row>
    <row r="67" spans="1:52" ht="12" hidden="1" customHeight="1">
      <c r="B67" s="34" t="s">
        <v>31</v>
      </c>
      <c r="C67" s="62">
        <f>SUM(C59:C62)</f>
        <v>0</v>
      </c>
      <c r="D67" s="62">
        <f>SUM(D59:D62)</f>
        <v>0</v>
      </c>
      <c r="E67" s="62"/>
      <c r="F67" s="62">
        <f>SUM(C67:E67)</f>
        <v>0</v>
      </c>
      <c r="G67" s="63"/>
      <c r="H67" s="62">
        <f>SUM(H59:H62)</f>
        <v>0</v>
      </c>
      <c r="I67" s="62">
        <f>SUM(I59:I62)</f>
        <v>0</v>
      </c>
      <c r="J67" s="62"/>
      <c r="K67" s="62">
        <f>SUM(H67:J67)</f>
        <v>0</v>
      </c>
      <c r="L67" s="63"/>
      <c r="M67" s="62">
        <f t="shared" si="47"/>
        <v>0</v>
      </c>
      <c r="N67" s="62">
        <f t="shared" si="47"/>
        <v>0</v>
      </c>
      <c r="O67" s="62"/>
      <c r="P67" s="62">
        <f>SUM(M67:O67)</f>
        <v>0</v>
      </c>
      <c r="Q67" s="63"/>
      <c r="R67" s="62">
        <f>SUM(R59:R62)</f>
        <v>0</v>
      </c>
      <c r="S67" s="62">
        <f>SUM(S59:S62)</f>
        <v>0</v>
      </c>
      <c r="T67" s="62"/>
      <c r="U67" s="62">
        <f>SUM(R67:T67)</f>
        <v>0</v>
      </c>
      <c r="V67" s="63"/>
      <c r="W67" s="62">
        <f>SUM(W59:W62)</f>
        <v>0</v>
      </c>
      <c r="X67" s="62">
        <f>SUM(X59:X62)</f>
        <v>0</v>
      </c>
      <c r="Y67" s="62"/>
      <c r="Z67" s="62">
        <f>SUM(W67:Y67)</f>
        <v>0</v>
      </c>
      <c r="AA67" s="63"/>
      <c r="AB67" s="62">
        <f t="shared" si="48"/>
        <v>0</v>
      </c>
      <c r="AC67" s="62">
        <f t="shared" si="48"/>
        <v>0</v>
      </c>
      <c r="AD67" s="62"/>
      <c r="AE67" s="62">
        <f>SUM(AB67:AD67)</f>
        <v>0</v>
      </c>
      <c r="AF67" s="63"/>
      <c r="AG67" s="62">
        <f>SUM(AG59:AG62)</f>
        <v>0</v>
      </c>
      <c r="AH67" s="62">
        <f>SUM(AH59:AH62)</f>
        <v>0</v>
      </c>
      <c r="AI67" s="62"/>
      <c r="AJ67" s="62">
        <f>SUM(AG67:AI67)</f>
        <v>0</v>
      </c>
      <c r="AK67" s="63"/>
      <c r="AL67" s="62">
        <f>SUM(AL59:AL62)</f>
        <v>0</v>
      </c>
      <c r="AM67" s="62">
        <f>SUM(AM59:AM62)</f>
        <v>0</v>
      </c>
      <c r="AN67" s="62"/>
      <c r="AO67" s="62">
        <f>SUM(AL67:AN67)</f>
        <v>0</v>
      </c>
      <c r="AP67" s="63"/>
      <c r="AQ67" s="62">
        <f>SUM(AQ59:AQ62)</f>
        <v>0</v>
      </c>
      <c r="AR67" s="62">
        <f>SUM(AR59:AR62)</f>
        <v>0</v>
      </c>
      <c r="AS67" s="62"/>
      <c r="AT67" s="62">
        <f>SUM(AQ67:AS67)</f>
        <v>0</v>
      </c>
      <c r="AU67" s="63"/>
      <c r="AV67" s="62">
        <f>SUM(AV59:AV62)</f>
        <v>0</v>
      </c>
      <c r="AW67" s="62">
        <f>SUM(AW59:AW62)</f>
        <v>0</v>
      </c>
      <c r="AX67" s="62"/>
      <c r="AY67" s="62">
        <f>SUM(AV67:AX67)</f>
        <v>0</v>
      </c>
      <c r="AZ67" s="63"/>
    </row>
    <row r="68" spans="1:52" s="35" customFormat="1" ht="12" customHeight="1">
      <c r="A68" s="143" t="s">
        <v>147</v>
      </c>
      <c r="C68" s="65">
        <f>SUM(C64:C67)</f>
        <v>0</v>
      </c>
      <c r="D68" s="65">
        <f>SUM(D64:D67)</f>
        <v>0</v>
      </c>
      <c r="E68" s="65"/>
      <c r="F68" s="65">
        <f>SUM(C68:E68)</f>
        <v>0</v>
      </c>
      <c r="G68" s="66"/>
      <c r="H68" s="65">
        <f>SUM(H64:H67)</f>
        <v>0</v>
      </c>
      <c r="I68" s="65">
        <f>SUM(I64:I67)</f>
        <v>0</v>
      </c>
      <c r="J68" s="65"/>
      <c r="K68" s="65">
        <f>SUM(H68:J68)</f>
        <v>0</v>
      </c>
      <c r="L68" s="66"/>
      <c r="M68" s="65">
        <f t="shared" si="47"/>
        <v>0</v>
      </c>
      <c r="N68" s="65">
        <f t="shared" si="47"/>
        <v>0</v>
      </c>
      <c r="O68" s="65"/>
      <c r="P68" s="65">
        <f>SUM(M68:O68)</f>
        <v>0</v>
      </c>
      <c r="Q68" s="66"/>
      <c r="R68" s="65">
        <f>SUM(R64:R67)</f>
        <v>0</v>
      </c>
      <c r="S68" s="65">
        <f>SUM(S64:S67)</f>
        <v>162</v>
      </c>
      <c r="T68" s="65"/>
      <c r="U68" s="65">
        <f>SUM(R68:T68)</f>
        <v>162</v>
      </c>
      <c r="V68" s="66"/>
      <c r="W68" s="65">
        <f>SUM(W64:W67)</f>
        <v>0</v>
      </c>
      <c r="X68" s="65">
        <f>SUM(X64:X67)</f>
        <v>162</v>
      </c>
      <c r="Y68" s="65"/>
      <c r="Z68" s="65">
        <f>SUM(W68:Y68)</f>
        <v>162</v>
      </c>
      <c r="AA68" s="66"/>
      <c r="AB68" s="65">
        <f t="shared" si="48"/>
        <v>0</v>
      </c>
      <c r="AC68" s="65">
        <f t="shared" si="48"/>
        <v>0</v>
      </c>
      <c r="AD68" s="65"/>
      <c r="AE68" s="65">
        <f>SUM(AB68:AD68)</f>
        <v>0</v>
      </c>
      <c r="AF68" s="66"/>
      <c r="AG68" s="65">
        <f>SUM(AG64:AG67)</f>
        <v>0</v>
      </c>
      <c r="AH68" s="65">
        <f>SUM(AH64:AH67)</f>
        <v>243</v>
      </c>
      <c r="AI68" s="65"/>
      <c r="AJ68" s="65">
        <f>SUM(AG68:AI68)</f>
        <v>243</v>
      </c>
      <c r="AK68" s="66"/>
      <c r="AL68" s="65">
        <f>SUM(AL64:AL67)</f>
        <v>0</v>
      </c>
      <c r="AM68" s="65">
        <f>SUM(AM64:AM67)</f>
        <v>324</v>
      </c>
      <c r="AN68" s="65"/>
      <c r="AO68" s="65">
        <f>SUM(AL68:AN68)</f>
        <v>324</v>
      </c>
      <c r="AP68" s="66"/>
      <c r="AQ68" s="65">
        <f>SUM(AQ64:AQ67)</f>
        <v>0</v>
      </c>
      <c r="AR68" s="65">
        <f>SUM(AR64:AR67)</f>
        <v>405</v>
      </c>
      <c r="AS68" s="65"/>
      <c r="AT68" s="65">
        <f>SUM(AQ68:AS68)</f>
        <v>405</v>
      </c>
      <c r="AU68" s="66"/>
      <c r="AV68" s="65">
        <f>SUM(AV64:AV67)</f>
        <v>0</v>
      </c>
      <c r="AW68" s="65">
        <f>SUM(AW64:AW67)</f>
        <v>486</v>
      </c>
      <c r="AX68" s="65"/>
      <c r="AY68" s="65">
        <f>SUM(AV68:AX68)</f>
        <v>486</v>
      </c>
      <c r="AZ68" s="66"/>
    </row>
    <row r="69" spans="1:52" s="46" customFormat="1" ht="12" customHeight="1" outlineLevel="1">
      <c r="A69" s="72"/>
      <c r="B69" s="34"/>
      <c r="G69" s="48"/>
      <c r="L69" s="48"/>
      <c r="Q69" s="48"/>
      <c r="V69" s="48"/>
      <c r="AA69" s="48"/>
      <c r="AF69" s="48"/>
      <c r="AK69" s="48"/>
      <c r="AP69" s="48"/>
      <c r="AU69" s="48"/>
      <c r="AZ69" s="48"/>
    </row>
    <row r="70" spans="1:52" s="46" customFormat="1" ht="12" customHeight="1" outlineLevel="1">
      <c r="A70" s="71" t="s">
        <v>32</v>
      </c>
      <c r="B70" s="34"/>
      <c r="G70" s="48"/>
      <c r="L70" s="48"/>
      <c r="Q70" s="48"/>
      <c r="V70" s="48"/>
      <c r="AA70" s="48"/>
      <c r="AF70" s="48"/>
      <c r="AK70" s="48"/>
      <c r="AP70" s="48"/>
      <c r="AU70" s="48"/>
      <c r="AZ70" s="48"/>
    </row>
    <row r="71" spans="1:52" s="46" customFormat="1" ht="12" customHeight="1" outlineLevel="1">
      <c r="A71" s="72"/>
      <c r="B71" s="144" t="s">
        <v>64</v>
      </c>
      <c r="C71" s="67"/>
      <c r="D71" s="67">
        <v>0</v>
      </c>
      <c r="E71" s="67"/>
      <c r="F71" s="67">
        <f>SUM(C71:E71)</f>
        <v>0</v>
      </c>
      <c r="G71" s="68"/>
      <c r="H71" s="67">
        <v>4755.04</v>
      </c>
      <c r="I71" s="67">
        <v>0</v>
      </c>
      <c r="J71" s="67"/>
      <c r="K71" s="67">
        <f>SUM(H71:J71)</f>
        <v>4755.04</v>
      </c>
      <c r="L71" s="68"/>
      <c r="M71" s="67">
        <f t="shared" ref="M71:N74" ca="1" si="49">OFFSET($H71,,COLUMN()-COLUMN($M71))-OFFSET($C71,,COLUMN()-COLUMN($M71))</f>
        <v>4755.04</v>
      </c>
      <c r="N71" s="67">
        <f t="shared" ca="1" si="49"/>
        <v>0</v>
      </c>
      <c r="O71" s="67"/>
      <c r="P71" s="67">
        <f ca="1">SUM(M71:O71)</f>
        <v>4755.04</v>
      </c>
      <c r="Q71" s="68"/>
      <c r="R71" s="67"/>
      <c r="S71" s="67">
        <v>154</v>
      </c>
      <c r="T71" s="67"/>
      <c r="U71" s="67">
        <f>SUM(R71:T71)</f>
        <v>154</v>
      </c>
      <c r="V71" s="68"/>
      <c r="W71" s="67">
        <v>5602</v>
      </c>
      <c r="X71" s="67">
        <v>154</v>
      </c>
      <c r="Y71" s="67"/>
      <c r="Z71" s="67">
        <f>SUM(W71:Y71)</f>
        <v>5756</v>
      </c>
      <c r="AA71" s="68"/>
      <c r="AB71" s="67">
        <f t="shared" ref="AB71:AC74" ca="1" si="50">OFFSET($H71,,COLUMN()-COLUMN($M71))-OFFSET($C71,,COLUMN()-COLUMN($M71))</f>
        <v>5602</v>
      </c>
      <c r="AC71" s="67">
        <f t="shared" ca="1" si="50"/>
        <v>0</v>
      </c>
      <c r="AD71" s="67"/>
      <c r="AE71" s="67">
        <f ca="1">SUM(AB71:AD71)</f>
        <v>5602</v>
      </c>
      <c r="AF71" s="68"/>
      <c r="AG71" s="67">
        <v>6296</v>
      </c>
      <c r="AH71" s="67">
        <v>231</v>
      </c>
      <c r="AI71" s="67"/>
      <c r="AJ71" s="67">
        <f>SUM(AG71:AI71)</f>
        <v>6527</v>
      </c>
      <c r="AK71" s="68"/>
      <c r="AL71" s="67">
        <v>6836</v>
      </c>
      <c r="AM71" s="67">
        <v>308</v>
      </c>
      <c r="AN71" s="67"/>
      <c r="AO71" s="67">
        <f>SUM(AL71:AN71)</f>
        <v>7144</v>
      </c>
      <c r="AP71" s="68"/>
      <c r="AQ71" s="67">
        <v>7045</v>
      </c>
      <c r="AR71" s="67">
        <v>385</v>
      </c>
      <c r="AS71" s="67"/>
      <c r="AT71" s="67">
        <f>SUM(AQ71:AS71)</f>
        <v>7430</v>
      </c>
      <c r="AU71" s="68"/>
      <c r="AV71" s="67">
        <v>7210</v>
      </c>
      <c r="AW71" s="67">
        <v>462</v>
      </c>
      <c r="AX71" s="67"/>
      <c r="AY71" s="67">
        <f>SUM(AV71:AX71)</f>
        <v>7672</v>
      </c>
      <c r="AZ71" s="68"/>
    </row>
    <row r="72" spans="1:52" s="46" customFormat="1" ht="12" customHeight="1" outlineLevel="1">
      <c r="A72" s="72"/>
      <c r="B72" s="144" t="s">
        <v>65</v>
      </c>
      <c r="C72" s="67"/>
      <c r="D72" s="67">
        <v>0</v>
      </c>
      <c r="E72" s="67"/>
      <c r="F72" s="67">
        <f>SUM(C72:E72)</f>
        <v>0</v>
      </c>
      <c r="G72" s="68"/>
      <c r="H72" s="67">
        <v>4.8</v>
      </c>
      <c r="I72" s="67">
        <v>0</v>
      </c>
      <c r="J72" s="67"/>
      <c r="K72" s="67">
        <f>SUM(H72:J72)</f>
        <v>4.8</v>
      </c>
      <c r="L72" s="68"/>
      <c r="M72" s="67">
        <f t="shared" ca="1" si="49"/>
        <v>4.8</v>
      </c>
      <c r="N72" s="67">
        <f t="shared" ca="1" si="49"/>
        <v>0</v>
      </c>
      <c r="O72" s="67"/>
      <c r="P72" s="67">
        <f ca="1">SUM(M72:O72)</f>
        <v>4.8</v>
      </c>
      <c r="Q72" s="68"/>
      <c r="R72" s="67"/>
      <c r="S72" s="67">
        <v>32</v>
      </c>
      <c r="T72" s="67"/>
      <c r="U72" s="67">
        <f>SUM(R72:T72)</f>
        <v>32</v>
      </c>
      <c r="V72" s="68"/>
      <c r="W72" s="67">
        <v>48</v>
      </c>
      <c r="X72" s="67">
        <v>32</v>
      </c>
      <c r="Y72" s="67"/>
      <c r="Z72" s="67">
        <f>SUM(W72:Y72)</f>
        <v>80</v>
      </c>
      <c r="AA72" s="68"/>
      <c r="AB72" s="67">
        <f t="shared" ca="1" si="50"/>
        <v>48</v>
      </c>
      <c r="AC72" s="67">
        <f t="shared" ca="1" si="50"/>
        <v>0</v>
      </c>
      <c r="AD72" s="67"/>
      <c r="AE72" s="67">
        <f ca="1">SUM(AB72:AD72)</f>
        <v>48</v>
      </c>
      <c r="AF72" s="68"/>
      <c r="AG72" s="67">
        <v>70</v>
      </c>
      <c r="AH72" s="67">
        <v>49</v>
      </c>
      <c r="AI72" s="67"/>
      <c r="AJ72" s="67">
        <f>SUM(AG72:AI72)</f>
        <v>119</v>
      </c>
      <c r="AK72" s="68"/>
      <c r="AL72" s="67">
        <v>93</v>
      </c>
      <c r="AM72" s="67">
        <v>65</v>
      </c>
      <c r="AN72" s="67"/>
      <c r="AO72" s="67">
        <f>SUM(AL72:AN72)</f>
        <v>158</v>
      </c>
      <c r="AP72" s="68"/>
      <c r="AQ72" s="67">
        <v>114</v>
      </c>
      <c r="AR72" s="67">
        <v>81</v>
      </c>
      <c r="AS72" s="67"/>
      <c r="AT72" s="67">
        <f>SUM(AQ72:AS72)</f>
        <v>195</v>
      </c>
      <c r="AU72" s="68"/>
      <c r="AV72" s="67">
        <v>135</v>
      </c>
      <c r="AW72" s="67">
        <v>97</v>
      </c>
      <c r="AX72" s="67"/>
      <c r="AY72" s="67">
        <f>SUM(AV72:AX72)</f>
        <v>232</v>
      </c>
      <c r="AZ72" s="68"/>
    </row>
    <row r="73" spans="1:52" s="46" customFormat="1" ht="12" customHeight="1" outlineLevel="1">
      <c r="A73" s="72"/>
      <c r="B73" s="144" t="s">
        <v>66</v>
      </c>
      <c r="C73" s="67"/>
      <c r="D73" s="67">
        <v>0</v>
      </c>
      <c r="E73" s="67"/>
      <c r="F73" s="67">
        <f>SUM(C73:E73)</f>
        <v>0</v>
      </c>
      <c r="G73" s="68"/>
      <c r="H73" s="67">
        <v>438.74</v>
      </c>
      <c r="I73" s="67">
        <v>0</v>
      </c>
      <c r="J73" s="67"/>
      <c r="K73" s="67">
        <f>SUM(H73:J73)</f>
        <v>438.74</v>
      </c>
      <c r="L73" s="68"/>
      <c r="M73" s="67">
        <f t="shared" ca="1" si="49"/>
        <v>438.74</v>
      </c>
      <c r="N73" s="67">
        <f t="shared" ca="1" si="49"/>
        <v>0</v>
      </c>
      <c r="O73" s="67"/>
      <c r="P73" s="67">
        <f ca="1">SUM(M73:O73)</f>
        <v>438.74</v>
      </c>
      <c r="Q73" s="68"/>
      <c r="R73" s="67"/>
      <c r="S73" s="67">
        <v>16</v>
      </c>
      <c r="T73" s="67"/>
      <c r="U73" s="67">
        <f>SUM(R73:T73)</f>
        <v>16</v>
      </c>
      <c r="V73" s="68"/>
      <c r="W73" s="67">
        <v>535.09</v>
      </c>
      <c r="X73" s="67">
        <v>16</v>
      </c>
      <c r="Y73" s="67"/>
      <c r="Z73" s="67">
        <f>SUM(W73:Y73)</f>
        <v>551.09</v>
      </c>
      <c r="AA73" s="68"/>
      <c r="AB73" s="67">
        <f t="shared" ca="1" si="50"/>
        <v>535.09</v>
      </c>
      <c r="AC73" s="67">
        <f t="shared" ca="1" si="50"/>
        <v>0</v>
      </c>
      <c r="AD73" s="67"/>
      <c r="AE73" s="67">
        <f ca="1">SUM(AB73:AD73)</f>
        <v>535.09</v>
      </c>
      <c r="AF73" s="68"/>
      <c r="AG73" s="67">
        <v>609.49</v>
      </c>
      <c r="AH73" s="67">
        <v>24</v>
      </c>
      <c r="AI73" s="67"/>
      <c r="AJ73" s="67">
        <f>SUM(AG73:AI73)</f>
        <v>633.49</v>
      </c>
      <c r="AK73" s="68"/>
      <c r="AL73" s="67">
        <v>674.15</v>
      </c>
      <c r="AM73" s="67">
        <v>32</v>
      </c>
      <c r="AN73" s="67"/>
      <c r="AO73" s="67">
        <f>SUM(AL73:AN73)</f>
        <v>706.15</v>
      </c>
      <c r="AP73" s="68"/>
      <c r="AQ73" s="67">
        <v>704.9</v>
      </c>
      <c r="AR73" s="67">
        <v>41</v>
      </c>
      <c r="AS73" s="67"/>
      <c r="AT73" s="67">
        <f>SUM(AQ73:AS73)</f>
        <v>745.9</v>
      </c>
      <c r="AU73" s="68"/>
      <c r="AV73" s="67">
        <v>727.25</v>
      </c>
      <c r="AW73" s="67">
        <v>49</v>
      </c>
      <c r="AX73" s="67"/>
      <c r="AY73" s="67">
        <f>SUM(AV73:AX73)</f>
        <v>776.25</v>
      </c>
      <c r="AZ73" s="68"/>
    </row>
    <row r="74" spans="1:52" s="46" customFormat="1" ht="12" customHeight="1" outlineLevel="1">
      <c r="A74" s="72"/>
      <c r="B74" s="144" t="s">
        <v>67</v>
      </c>
      <c r="C74" s="67"/>
      <c r="D74" s="67">
        <v>0</v>
      </c>
      <c r="E74" s="67"/>
      <c r="F74" s="67">
        <f>SUM(C74:E74)</f>
        <v>0</v>
      </c>
      <c r="G74" s="68"/>
      <c r="H74" s="67">
        <v>2372</v>
      </c>
      <c r="I74" s="67">
        <v>0</v>
      </c>
      <c r="J74" s="67"/>
      <c r="K74" s="67">
        <f>SUM(H74:J74)</f>
        <v>2372</v>
      </c>
      <c r="L74" s="68"/>
      <c r="M74" s="67">
        <f t="shared" ca="1" si="49"/>
        <v>2372</v>
      </c>
      <c r="N74" s="67">
        <f t="shared" ca="1" si="49"/>
        <v>0</v>
      </c>
      <c r="O74" s="67"/>
      <c r="P74" s="67">
        <f ca="1">SUM(M74:O74)</f>
        <v>2372</v>
      </c>
      <c r="Q74" s="68"/>
      <c r="R74" s="67"/>
      <c r="S74" s="67">
        <v>162</v>
      </c>
      <c r="T74" s="67"/>
      <c r="U74" s="67">
        <f>SUM(R74:T74)</f>
        <v>162</v>
      </c>
      <c r="V74" s="68"/>
      <c r="W74" s="67">
        <v>973</v>
      </c>
      <c r="X74" s="67">
        <v>162</v>
      </c>
      <c r="Y74" s="67"/>
      <c r="Z74" s="67">
        <f>SUM(W74:Y74)</f>
        <v>1135</v>
      </c>
      <c r="AA74" s="68"/>
      <c r="AB74" s="67">
        <f t="shared" ca="1" si="50"/>
        <v>973</v>
      </c>
      <c r="AC74" s="67">
        <f t="shared" ca="1" si="50"/>
        <v>0</v>
      </c>
      <c r="AD74" s="67"/>
      <c r="AE74" s="67">
        <f ca="1">SUM(AB74:AD74)</f>
        <v>973</v>
      </c>
      <c r="AF74" s="68"/>
      <c r="AG74" s="67">
        <v>799</v>
      </c>
      <c r="AH74" s="67">
        <v>81</v>
      </c>
      <c r="AI74" s="67"/>
      <c r="AJ74" s="67">
        <f>SUM(AG74:AI74)</f>
        <v>880</v>
      </c>
      <c r="AK74" s="68"/>
      <c r="AL74" s="67">
        <v>621</v>
      </c>
      <c r="AM74" s="67">
        <v>81</v>
      </c>
      <c r="AN74" s="67"/>
      <c r="AO74" s="67">
        <f>SUM(AL74:AN74)</f>
        <v>702</v>
      </c>
      <c r="AP74" s="68"/>
      <c r="AQ74" s="67">
        <v>244</v>
      </c>
      <c r="AR74" s="67">
        <v>81</v>
      </c>
      <c r="AS74" s="67"/>
      <c r="AT74" s="67">
        <f>SUM(AQ74:AS74)</f>
        <v>325</v>
      </c>
      <c r="AU74" s="68"/>
      <c r="AV74" s="67">
        <v>196</v>
      </c>
      <c r="AW74" s="67">
        <v>81</v>
      </c>
      <c r="AX74" s="67"/>
      <c r="AY74" s="67">
        <f>SUM(AV74:AX74)</f>
        <v>277</v>
      </c>
      <c r="AZ74" s="68"/>
    </row>
    <row r="75" spans="1:52" s="46" customFormat="1" ht="12" customHeight="1" outlineLevel="1">
      <c r="A75" s="72"/>
      <c r="B75" s="34"/>
      <c r="C75" s="67"/>
      <c r="D75" s="67"/>
      <c r="E75" s="67"/>
      <c r="F75" s="67"/>
      <c r="G75" s="68"/>
      <c r="H75" s="67"/>
      <c r="I75" s="67"/>
      <c r="J75" s="67"/>
      <c r="K75" s="67"/>
      <c r="L75" s="68"/>
      <c r="P75" s="67"/>
      <c r="Q75" s="68"/>
      <c r="R75" s="67"/>
      <c r="S75" s="67"/>
      <c r="T75" s="67"/>
      <c r="U75" s="67"/>
      <c r="V75" s="68"/>
      <c r="W75" s="67"/>
      <c r="X75" s="67"/>
      <c r="Y75" s="67"/>
      <c r="Z75" s="67"/>
      <c r="AA75" s="68"/>
      <c r="AE75" s="67"/>
      <c r="AF75" s="68"/>
      <c r="AG75" s="67"/>
      <c r="AH75" s="67"/>
      <c r="AI75" s="67"/>
      <c r="AJ75" s="67"/>
      <c r="AK75" s="68"/>
      <c r="AL75" s="67"/>
      <c r="AM75" s="67"/>
      <c r="AN75" s="67"/>
      <c r="AO75" s="67"/>
      <c r="AP75" s="68"/>
      <c r="AQ75" s="67"/>
      <c r="AR75" s="67"/>
      <c r="AS75" s="67"/>
      <c r="AT75" s="67"/>
      <c r="AU75" s="68"/>
      <c r="AV75" s="67"/>
      <c r="AW75" s="67"/>
      <c r="AX75" s="67"/>
      <c r="AY75" s="67"/>
      <c r="AZ75" s="68"/>
    </row>
    <row r="76" spans="1:52" s="46" customFormat="1" ht="12" customHeight="1" outlineLevel="1">
      <c r="A76" s="71" t="s">
        <v>33</v>
      </c>
      <c r="B76" s="34"/>
      <c r="C76" s="67"/>
      <c r="D76" s="67"/>
      <c r="E76" s="67"/>
      <c r="F76" s="67"/>
      <c r="G76" s="68"/>
      <c r="H76" s="67"/>
      <c r="I76" s="67"/>
      <c r="J76" s="67"/>
      <c r="K76" s="67"/>
      <c r="L76" s="68"/>
      <c r="P76" s="67"/>
      <c r="Q76" s="68"/>
      <c r="R76" s="67"/>
      <c r="S76" s="67"/>
      <c r="T76" s="67"/>
      <c r="U76" s="67"/>
      <c r="V76" s="68"/>
      <c r="W76" s="67"/>
      <c r="X76" s="67"/>
      <c r="Y76" s="67"/>
      <c r="Z76" s="67"/>
      <c r="AA76" s="68"/>
      <c r="AE76" s="67"/>
      <c r="AF76" s="68"/>
      <c r="AG76" s="67"/>
      <c r="AH76" s="67"/>
      <c r="AI76" s="67"/>
      <c r="AJ76" s="67"/>
      <c r="AK76" s="68"/>
      <c r="AL76" s="67"/>
      <c r="AM76" s="67"/>
      <c r="AN76" s="67"/>
      <c r="AO76" s="67"/>
      <c r="AP76" s="68"/>
      <c r="AQ76" s="67"/>
      <c r="AR76" s="67"/>
      <c r="AS76" s="67"/>
      <c r="AT76" s="67"/>
      <c r="AU76" s="68"/>
      <c r="AV76" s="67"/>
      <c r="AW76" s="67"/>
      <c r="AX76" s="67"/>
      <c r="AY76" s="67"/>
      <c r="AZ76" s="68"/>
    </row>
    <row r="77" spans="1:52" s="46" customFormat="1" ht="12" customHeight="1" outlineLevel="1">
      <c r="A77" s="72"/>
      <c r="B77" s="34" t="s">
        <v>34</v>
      </c>
      <c r="C77" s="67"/>
      <c r="D77" s="67">
        <v>2</v>
      </c>
      <c r="E77" s="67"/>
      <c r="F77" s="67">
        <f>SUM(C77:E77)</f>
        <v>2</v>
      </c>
      <c r="G77" s="68"/>
      <c r="H77" s="67">
        <v>696.01281795265595</v>
      </c>
      <c r="I77" s="67">
        <v>2</v>
      </c>
      <c r="J77" s="67"/>
      <c r="K77" s="67">
        <f>SUM(H77:J77)</f>
        <v>698.01281795265595</v>
      </c>
      <c r="L77" s="68"/>
      <c r="M77" s="67">
        <f t="shared" ref="M77:N80" ca="1" si="51">OFFSET($H77,,COLUMN()-COLUMN($M77))-OFFSET($C77,,COLUMN()-COLUMN($M77))</f>
        <v>696.01281795265595</v>
      </c>
      <c r="N77" s="67">
        <f t="shared" ca="1" si="51"/>
        <v>0</v>
      </c>
      <c r="P77" s="67">
        <f ca="1">SUM(M77:O77)</f>
        <v>696.01281795265595</v>
      </c>
      <c r="Q77" s="68"/>
      <c r="R77" s="67"/>
      <c r="S77" s="67">
        <v>11</v>
      </c>
      <c r="T77" s="67"/>
      <c r="U77" s="67">
        <f>SUM(R77:T77)</f>
        <v>11</v>
      </c>
      <c r="V77" s="68"/>
      <c r="W77" s="67">
        <v>774.5</v>
      </c>
      <c r="X77" s="67">
        <v>11</v>
      </c>
      <c r="Y77" s="67"/>
      <c r="Z77" s="67">
        <f>SUM(W77:Y77)</f>
        <v>785.5</v>
      </c>
      <c r="AA77" s="68"/>
      <c r="AB77" s="67">
        <f t="shared" ref="AB77:AC80" ca="1" si="52">OFFSET($H77,,COLUMN()-COLUMN($M77))-OFFSET($C77,,COLUMN()-COLUMN($M77))</f>
        <v>774.5</v>
      </c>
      <c r="AC77" s="67">
        <f t="shared" ca="1" si="52"/>
        <v>0</v>
      </c>
      <c r="AE77" s="67">
        <f ca="1">SUM(AB77:AD77)</f>
        <v>774.5</v>
      </c>
      <c r="AF77" s="68"/>
      <c r="AG77" s="67">
        <v>823</v>
      </c>
      <c r="AH77" s="67">
        <v>16.9583333333333</v>
      </c>
      <c r="AI77" s="67"/>
      <c r="AJ77" s="67">
        <f>SUM(AG77:AI77)</f>
        <v>839.95833333333326</v>
      </c>
      <c r="AK77" s="68"/>
      <c r="AL77" s="67">
        <v>846</v>
      </c>
      <c r="AM77" s="67">
        <v>25</v>
      </c>
      <c r="AN77" s="67"/>
      <c r="AO77" s="67">
        <f>SUM(AL77:AN77)</f>
        <v>871</v>
      </c>
      <c r="AP77" s="68"/>
      <c r="AQ77" s="67">
        <v>857</v>
      </c>
      <c r="AR77" s="67">
        <v>32</v>
      </c>
      <c r="AS77" s="67"/>
      <c r="AT77" s="67">
        <f>SUM(AQ77:AS77)</f>
        <v>889</v>
      </c>
      <c r="AU77" s="68"/>
      <c r="AV77" s="67">
        <v>859.5</v>
      </c>
      <c r="AW77" s="67">
        <v>38</v>
      </c>
      <c r="AX77" s="67"/>
      <c r="AY77" s="67">
        <f>SUM(AV77:AX77)</f>
        <v>897.5</v>
      </c>
      <c r="AZ77" s="68"/>
    </row>
    <row r="78" spans="1:52" s="46" customFormat="1" ht="12" customHeight="1" outlineLevel="1">
      <c r="A78" s="72"/>
      <c r="B78" s="34" t="s">
        <v>35</v>
      </c>
      <c r="C78" s="67"/>
      <c r="D78" s="67">
        <v>0</v>
      </c>
      <c r="E78" s="67"/>
      <c r="F78" s="67">
        <f>SUM(C78:E78)</f>
        <v>0</v>
      </c>
      <c r="G78" s="68"/>
      <c r="H78" s="67">
        <v>438.913003032809</v>
      </c>
      <c r="I78" s="67">
        <v>0</v>
      </c>
      <c r="J78" s="67"/>
      <c r="K78" s="67">
        <f>SUM(H78:J78)</f>
        <v>438.913003032809</v>
      </c>
      <c r="L78" s="68"/>
      <c r="M78" s="67">
        <f t="shared" ca="1" si="51"/>
        <v>438.913003032809</v>
      </c>
      <c r="N78" s="67">
        <f t="shared" ca="1" si="51"/>
        <v>0</v>
      </c>
      <c r="P78" s="67">
        <f ca="1">SUM(M78:O78)</f>
        <v>438.913003032809</v>
      </c>
      <c r="Q78" s="68"/>
      <c r="R78" s="67"/>
      <c r="S78" s="67">
        <v>8</v>
      </c>
      <c r="T78" s="67"/>
      <c r="U78" s="67">
        <f>SUM(R78:T78)</f>
        <v>8</v>
      </c>
      <c r="V78" s="68"/>
      <c r="W78" s="67">
        <v>500</v>
      </c>
      <c r="X78" s="67">
        <v>8</v>
      </c>
      <c r="Y78" s="67"/>
      <c r="Z78" s="67">
        <f>SUM(W78:Y78)</f>
        <v>508</v>
      </c>
      <c r="AA78" s="68"/>
      <c r="AB78" s="67">
        <f t="shared" ca="1" si="52"/>
        <v>500</v>
      </c>
      <c r="AC78" s="67">
        <f t="shared" ca="1" si="52"/>
        <v>0</v>
      </c>
      <c r="AE78" s="67">
        <f ca="1">SUM(AB78:AD78)</f>
        <v>500</v>
      </c>
      <c r="AF78" s="68"/>
      <c r="AG78" s="67">
        <v>539</v>
      </c>
      <c r="AH78" s="67">
        <v>11</v>
      </c>
      <c r="AI78" s="67"/>
      <c r="AJ78" s="67">
        <f>SUM(AG78:AI78)</f>
        <v>550</v>
      </c>
      <c r="AK78" s="68"/>
      <c r="AL78" s="67">
        <v>557</v>
      </c>
      <c r="AM78" s="67">
        <v>17</v>
      </c>
      <c r="AN78" s="67"/>
      <c r="AO78" s="67">
        <f>SUM(AL78:AN78)</f>
        <v>574</v>
      </c>
      <c r="AP78" s="68"/>
      <c r="AQ78" s="67">
        <v>562</v>
      </c>
      <c r="AR78" s="67">
        <v>20</v>
      </c>
      <c r="AS78" s="67"/>
      <c r="AT78" s="67">
        <f>SUM(AQ78:AS78)</f>
        <v>582</v>
      </c>
      <c r="AU78" s="68"/>
      <c r="AV78" s="67">
        <v>563</v>
      </c>
      <c r="AW78" s="67">
        <v>25</v>
      </c>
      <c r="AX78" s="67"/>
      <c r="AY78" s="67">
        <f>SUM(AV78:AX78)</f>
        <v>588</v>
      </c>
      <c r="AZ78" s="68"/>
    </row>
    <row r="79" spans="1:52" s="46" customFormat="1" ht="12" customHeight="1" outlineLevel="1">
      <c r="A79" s="72"/>
      <c r="B79" s="34" t="s">
        <v>36</v>
      </c>
      <c r="C79" s="67"/>
      <c r="D79" s="67">
        <v>0</v>
      </c>
      <c r="E79" s="67"/>
      <c r="F79" s="67"/>
      <c r="G79" s="68"/>
      <c r="H79" s="67">
        <v>1990</v>
      </c>
      <c r="I79" s="67">
        <v>0</v>
      </c>
      <c r="J79" s="67"/>
      <c r="K79" s="67"/>
      <c r="L79" s="68"/>
      <c r="M79" s="67">
        <f t="shared" ca="1" si="51"/>
        <v>1990</v>
      </c>
      <c r="N79" s="67">
        <f t="shared" ca="1" si="51"/>
        <v>0</v>
      </c>
      <c r="P79" s="67"/>
      <c r="Q79" s="68"/>
      <c r="R79" s="67"/>
      <c r="S79" s="67">
        <v>186</v>
      </c>
      <c r="T79" s="67"/>
      <c r="U79" s="67"/>
      <c r="V79" s="68"/>
      <c r="W79" s="67">
        <v>2170</v>
      </c>
      <c r="X79" s="67">
        <v>186</v>
      </c>
      <c r="Y79" s="67"/>
      <c r="Z79" s="67"/>
      <c r="AA79" s="68"/>
      <c r="AB79" s="67">
        <f t="shared" ca="1" si="52"/>
        <v>2170</v>
      </c>
      <c r="AC79" s="67">
        <f t="shared" ca="1" si="52"/>
        <v>0</v>
      </c>
      <c r="AE79" s="67"/>
      <c r="AF79" s="68"/>
      <c r="AG79" s="67">
        <v>2170</v>
      </c>
      <c r="AH79" s="67">
        <v>186</v>
      </c>
      <c r="AI79" s="67"/>
      <c r="AJ79" s="67"/>
      <c r="AK79" s="68"/>
      <c r="AL79" s="67">
        <v>2170</v>
      </c>
      <c r="AM79" s="67">
        <v>186</v>
      </c>
      <c r="AN79" s="67"/>
      <c r="AO79" s="67"/>
      <c r="AP79" s="68"/>
      <c r="AQ79" s="67">
        <v>2170</v>
      </c>
      <c r="AR79" s="67">
        <v>186</v>
      </c>
      <c r="AS79" s="67"/>
      <c r="AT79" s="67"/>
      <c r="AU79" s="68"/>
      <c r="AV79" s="67">
        <v>2170</v>
      </c>
      <c r="AW79" s="67">
        <v>186</v>
      </c>
      <c r="AX79" s="67"/>
      <c r="AY79" s="67"/>
      <c r="AZ79" s="68"/>
    </row>
    <row r="80" spans="1:52" s="46" customFormat="1" ht="12" customHeight="1" outlineLevel="1">
      <c r="A80" s="72"/>
      <c r="B80" s="34" t="s">
        <v>62</v>
      </c>
      <c r="C80" s="69"/>
      <c r="D80" s="69"/>
      <c r="E80" s="69"/>
      <c r="F80" s="69"/>
      <c r="G80" s="70"/>
      <c r="H80" s="69"/>
      <c r="I80" s="69"/>
      <c r="J80" s="69"/>
      <c r="K80" s="69"/>
      <c r="L80" s="70"/>
      <c r="M80" s="69">
        <f t="shared" ca="1" si="51"/>
        <v>0</v>
      </c>
      <c r="N80" s="69">
        <f t="shared" ca="1" si="51"/>
        <v>0</v>
      </c>
      <c r="P80" s="69"/>
      <c r="Q80" s="70"/>
      <c r="R80" s="69"/>
      <c r="S80" s="69"/>
      <c r="T80" s="69"/>
      <c r="U80" s="69"/>
      <c r="V80" s="70"/>
      <c r="W80" s="69"/>
      <c r="X80" s="69">
        <v>0</v>
      </c>
      <c r="Y80" s="69"/>
      <c r="Z80" s="69"/>
      <c r="AA80" s="70"/>
      <c r="AB80" s="69">
        <f t="shared" ca="1" si="52"/>
        <v>0</v>
      </c>
      <c r="AC80" s="69">
        <f t="shared" ca="1" si="52"/>
        <v>0</v>
      </c>
      <c r="AE80" s="69"/>
      <c r="AF80" s="70"/>
      <c r="AG80" s="69"/>
      <c r="AH80" s="69">
        <v>0</v>
      </c>
      <c r="AI80" s="69"/>
      <c r="AJ80" s="69"/>
      <c r="AK80" s="70"/>
      <c r="AL80" s="69"/>
      <c r="AM80" s="69">
        <v>0</v>
      </c>
      <c r="AN80" s="69"/>
      <c r="AO80" s="69"/>
      <c r="AP80" s="70"/>
      <c r="AQ80" s="69"/>
      <c r="AR80" s="69">
        <v>0</v>
      </c>
      <c r="AS80" s="69"/>
      <c r="AT80" s="69"/>
      <c r="AU80" s="70"/>
      <c r="AV80" s="69"/>
      <c r="AW80" s="69">
        <v>0</v>
      </c>
      <c r="AX80" s="69"/>
      <c r="AY80" s="69"/>
      <c r="AZ80" s="70"/>
    </row>
    <row r="81" spans="1:52" s="46" customFormat="1" ht="12" customHeight="1">
      <c r="A81" s="71"/>
      <c r="B81" s="34"/>
      <c r="G81" s="48"/>
      <c r="L81" s="48"/>
      <c r="Q81" s="48"/>
      <c r="V81" s="48"/>
      <c r="AA81" s="48"/>
      <c r="AF81" s="48"/>
      <c r="AK81" s="48"/>
      <c r="AP81" s="48"/>
      <c r="AU81" s="48"/>
      <c r="AZ81" s="48"/>
    </row>
    <row r="82" spans="1:52" s="46" customFormat="1" ht="12" customHeight="1">
      <c r="A82" s="71" t="s">
        <v>37</v>
      </c>
      <c r="B82" s="72"/>
      <c r="C82" s="50"/>
      <c r="D82" s="50"/>
      <c r="E82" s="50"/>
      <c r="F82" s="50"/>
      <c r="G82" s="51"/>
      <c r="H82" s="50"/>
      <c r="I82" s="50"/>
      <c r="J82" s="50"/>
      <c r="K82" s="50"/>
      <c r="L82" s="51"/>
      <c r="M82" s="50"/>
      <c r="N82" s="50"/>
      <c r="O82" s="50"/>
      <c r="P82" s="50"/>
      <c r="Q82" s="51"/>
      <c r="R82" s="50"/>
      <c r="S82" s="50"/>
      <c r="T82" s="50"/>
      <c r="U82" s="50"/>
      <c r="V82" s="51"/>
      <c r="W82" s="50"/>
      <c r="X82" s="50"/>
      <c r="Y82" s="50"/>
      <c r="Z82" s="50"/>
      <c r="AA82" s="51"/>
      <c r="AB82" s="50"/>
      <c r="AC82" s="50"/>
      <c r="AD82" s="50"/>
      <c r="AE82" s="50"/>
      <c r="AF82" s="51"/>
      <c r="AG82" s="50"/>
      <c r="AH82" s="50"/>
      <c r="AI82" s="50"/>
      <c r="AJ82" s="50"/>
      <c r="AK82" s="51"/>
      <c r="AL82" s="50"/>
      <c r="AM82" s="50"/>
      <c r="AN82" s="50"/>
      <c r="AO82" s="50"/>
      <c r="AP82" s="51"/>
      <c r="AQ82" s="50"/>
      <c r="AR82" s="50"/>
      <c r="AS82" s="50"/>
      <c r="AT82" s="50"/>
      <c r="AU82" s="51"/>
      <c r="AV82" s="50"/>
      <c r="AW82" s="50"/>
      <c r="AX82" s="50"/>
      <c r="AY82" s="50"/>
      <c r="AZ82" s="51"/>
    </row>
    <row r="83" spans="1:52" s="46" customFormat="1" ht="12" customHeight="1">
      <c r="A83" s="55"/>
      <c r="B83" s="47"/>
      <c r="C83" s="74"/>
      <c r="D83" s="74"/>
      <c r="E83" s="74"/>
      <c r="F83" s="74"/>
      <c r="G83" s="75"/>
      <c r="H83" s="74"/>
      <c r="I83" s="74"/>
      <c r="J83" s="74"/>
      <c r="K83" s="74"/>
      <c r="L83" s="75"/>
      <c r="M83" s="74"/>
      <c r="N83" s="74"/>
      <c r="O83" s="74"/>
      <c r="P83" s="74"/>
      <c r="Q83" s="75"/>
      <c r="R83" s="74"/>
      <c r="S83" s="74"/>
      <c r="T83" s="74"/>
      <c r="U83" s="74"/>
      <c r="V83" s="75"/>
      <c r="W83" s="74"/>
      <c r="X83" s="74"/>
      <c r="Y83" s="74"/>
      <c r="Z83" s="74"/>
      <c r="AA83" s="75"/>
      <c r="AB83" s="74"/>
      <c r="AC83" s="74"/>
      <c r="AD83" s="74"/>
      <c r="AE83" s="74"/>
      <c r="AF83" s="75"/>
      <c r="AG83" s="74"/>
      <c r="AH83" s="74"/>
      <c r="AI83" s="74"/>
      <c r="AJ83" s="74"/>
      <c r="AK83" s="75"/>
      <c r="AL83" s="74"/>
      <c r="AM83" s="74"/>
      <c r="AN83" s="74"/>
      <c r="AO83" s="74"/>
      <c r="AP83" s="75"/>
      <c r="AQ83" s="74"/>
      <c r="AR83" s="74"/>
      <c r="AS83" s="74"/>
      <c r="AT83" s="74"/>
      <c r="AU83" s="75"/>
      <c r="AV83" s="74"/>
      <c r="AW83" s="74"/>
      <c r="AX83" s="74"/>
      <c r="AY83" s="74"/>
      <c r="AZ83" s="75"/>
    </row>
    <row r="84" spans="1:52" s="46" customFormat="1" ht="12" customHeight="1">
      <c r="A84" s="134" t="s">
        <v>130</v>
      </c>
      <c r="C84" s="74"/>
      <c r="D84" s="74"/>
      <c r="E84" s="74"/>
      <c r="F84" s="74"/>
      <c r="G84" s="75"/>
      <c r="H84" s="74"/>
      <c r="I84" s="74"/>
      <c r="J84" s="74"/>
      <c r="K84" s="74"/>
      <c r="L84" s="75"/>
      <c r="M84" s="74"/>
      <c r="N84" s="74"/>
      <c r="O84" s="74"/>
      <c r="P84" s="74"/>
      <c r="Q84" s="75"/>
      <c r="R84" s="74"/>
      <c r="S84" s="74"/>
      <c r="T84" s="74"/>
      <c r="U84" s="74"/>
      <c r="V84" s="75"/>
      <c r="W84" s="74"/>
      <c r="X84" s="74"/>
      <c r="Y84" s="74"/>
      <c r="Z84" s="74"/>
      <c r="AA84" s="75"/>
      <c r="AB84" s="74"/>
      <c r="AC84" s="74"/>
      <c r="AD84" s="74"/>
      <c r="AE84" s="74"/>
      <c r="AF84" s="75"/>
      <c r="AG84" s="74"/>
      <c r="AH84" s="74"/>
      <c r="AI84" s="74"/>
      <c r="AJ84" s="74"/>
      <c r="AK84" s="75"/>
      <c r="AL84" s="74"/>
      <c r="AM84" s="74"/>
      <c r="AN84" s="74"/>
      <c r="AO84" s="74"/>
      <c r="AP84" s="75"/>
      <c r="AQ84" s="74"/>
      <c r="AR84" s="74"/>
      <c r="AS84" s="74"/>
      <c r="AT84" s="74"/>
      <c r="AU84" s="75"/>
      <c r="AV84" s="74"/>
      <c r="AW84" s="74"/>
      <c r="AX84" s="74"/>
      <c r="AY84" s="74"/>
      <c r="AZ84" s="75"/>
    </row>
    <row r="85" spans="1:52" s="46" customFormat="1" ht="12" hidden="1" customHeight="1">
      <c r="A85" s="145" t="s">
        <v>24</v>
      </c>
      <c r="B85" s="73"/>
      <c r="C85" s="74"/>
      <c r="D85" s="74"/>
      <c r="E85" s="74"/>
      <c r="F85" s="74">
        <f t="shared" ref="F85:F96" si="53">SUM(C85:E85)</f>
        <v>0</v>
      </c>
      <c r="G85" s="75"/>
      <c r="H85" s="74"/>
      <c r="I85" s="74"/>
      <c r="J85" s="74"/>
      <c r="K85" s="74">
        <f t="shared" ref="K85:K96" si="54">SUM(H85:J85)</f>
        <v>0</v>
      </c>
      <c r="L85" s="75"/>
      <c r="M85" s="74">
        <f t="shared" ref="M85:N96" si="55">INDEX($H85:$J85,1,MATCH(M$8,$H$8:$J$8,0))-INDEX($C85:$E85,1,MATCH(M$8,$C$8:$E$8,0))</f>
        <v>0</v>
      </c>
      <c r="N85" s="74">
        <f t="shared" si="55"/>
        <v>0</v>
      </c>
      <c r="O85" s="74"/>
      <c r="P85" s="74">
        <f t="shared" ref="P85:P96" si="56">SUM(M85:O85)</f>
        <v>0</v>
      </c>
      <c r="Q85" s="75"/>
      <c r="R85" s="74"/>
      <c r="S85" s="74"/>
      <c r="T85" s="74"/>
      <c r="U85" s="74">
        <f t="shared" ref="U85:U96" si="57">SUM(R85:T85)</f>
        <v>0</v>
      </c>
      <c r="V85" s="75"/>
      <c r="W85" s="74"/>
      <c r="X85" s="74"/>
      <c r="Y85" s="74"/>
      <c r="Z85" s="74">
        <f t="shared" ref="Z85:Z96" si="58">SUM(W85:Y85)</f>
        <v>0</v>
      </c>
      <c r="AA85" s="75"/>
      <c r="AB85" s="74">
        <f t="shared" ref="AB85:AC96" si="59">INDEX($H85:$J85,1,MATCH(AB$8,$H$8:$J$8,0))-INDEX($C85:$E85,1,MATCH(AB$8,$C$8:$E$8,0))</f>
        <v>0</v>
      </c>
      <c r="AC85" s="74">
        <f t="shared" si="59"/>
        <v>0</v>
      </c>
      <c r="AD85" s="74"/>
      <c r="AE85" s="74">
        <f t="shared" ref="AE85:AE96" si="60">SUM(AB85:AD85)</f>
        <v>0</v>
      </c>
      <c r="AF85" s="75"/>
      <c r="AG85" s="74"/>
      <c r="AH85" s="74"/>
      <c r="AI85" s="74"/>
      <c r="AJ85" s="74">
        <f t="shared" ref="AJ85:AJ96" si="61">SUM(AG85:AI85)</f>
        <v>0</v>
      </c>
      <c r="AK85" s="75"/>
      <c r="AL85" s="74"/>
      <c r="AM85" s="74"/>
      <c r="AN85" s="74"/>
      <c r="AO85" s="74">
        <f t="shared" ref="AO85:AO96" si="62">SUM(AL85:AN85)</f>
        <v>0</v>
      </c>
      <c r="AP85" s="75"/>
      <c r="AQ85" s="74"/>
      <c r="AR85" s="74"/>
      <c r="AS85" s="74"/>
      <c r="AT85" s="74">
        <f t="shared" ref="AT85:AT96" si="63">SUM(AQ85:AS85)</f>
        <v>0</v>
      </c>
      <c r="AU85" s="75"/>
      <c r="AV85" s="74"/>
      <c r="AW85" s="74"/>
      <c r="AX85" s="74"/>
      <c r="AY85" s="74">
        <f t="shared" ref="AY85:AY96" si="64">SUM(AV85:AX85)</f>
        <v>0</v>
      </c>
      <c r="AZ85" s="75"/>
    </row>
    <row r="86" spans="1:52" s="46" customFormat="1" ht="12" hidden="1" customHeight="1">
      <c r="A86" s="417">
        <v>1000</v>
      </c>
      <c r="B86" s="73" t="s">
        <v>130</v>
      </c>
      <c r="C86" s="74"/>
      <c r="D86" s="74">
        <v>0</v>
      </c>
      <c r="E86" s="74"/>
      <c r="F86" s="74">
        <f t="shared" si="53"/>
        <v>0</v>
      </c>
      <c r="G86" s="75"/>
      <c r="H86" s="74"/>
      <c r="I86" s="74">
        <v>0</v>
      </c>
      <c r="J86" s="74"/>
      <c r="K86" s="74">
        <f t="shared" si="54"/>
        <v>0</v>
      </c>
      <c r="L86" s="75"/>
      <c r="M86" s="74">
        <f t="shared" si="55"/>
        <v>0</v>
      </c>
      <c r="N86" s="74">
        <f t="shared" si="55"/>
        <v>0</v>
      </c>
      <c r="O86" s="74"/>
      <c r="P86" s="74">
        <f t="shared" si="56"/>
        <v>0</v>
      </c>
      <c r="Q86" s="75"/>
      <c r="R86" s="74"/>
      <c r="S86" s="74">
        <v>0</v>
      </c>
      <c r="T86" s="74"/>
      <c r="U86" s="74">
        <f t="shared" si="57"/>
        <v>0</v>
      </c>
      <c r="V86" s="75"/>
      <c r="W86" s="74"/>
      <c r="X86" s="74">
        <v>0</v>
      </c>
      <c r="Y86" s="74"/>
      <c r="Z86" s="74">
        <f t="shared" si="58"/>
        <v>0</v>
      </c>
      <c r="AA86" s="75"/>
      <c r="AB86" s="74">
        <f t="shared" si="59"/>
        <v>0</v>
      </c>
      <c r="AC86" s="74">
        <f t="shared" si="59"/>
        <v>0</v>
      </c>
      <c r="AD86" s="74"/>
      <c r="AE86" s="74">
        <f t="shared" si="60"/>
        <v>0</v>
      </c>
      <c r="AF86" s="75"/>
      <c r="AG86" s="74"/>
      <c r="AH86" s="74">
        <v>0</v>
      </c>
      <c r="AI86" s="74"/>
      <c r="AJ86" s="74">
        <f t="shared" si="61"/>
        <v>0</v>
      </c>
      <c r="AK86" s="75"/>
      <c r="AL86" s="74"/>
      <c r="AM86" s="74">
        <v>0</v>
      </c>
      <c r="AN86" s="74"/>
      <c r="AO86" s="74">
        <f t="shared" si="62"/>
        <v>0</v>
      </c>
      <c r="AP86" s="75"/>
      <c r="AQ86" s="74"/>
      <c r="AR86" s="74">
        <v>0</v>
      </c>
      <c r="AS86" s="74"/>
      <c r="AT86" s="74">
        <f t="shared" si="63"/>
        <v>0</v>
      </c>
      <c r="AU86" s="75"/>
      <c r="AV86" s="74"/>
      <c r="AW86" s="74">
        <v>0</v>
      </c>
      <c r="AX86" s="74"/>
      <c r="AY86" s="74">
        <f t="shared" si="64"/>
        <v>0</v>
      </c>
      <c r="AZ86" s="75"/>
    </row>
    <row r="87" spans="1:52" s="46" customFormat="1" ht="12" hidden="1" customHeight="1">
      <c r="A87" s="417">
        <v>1400</v>
      </c>
      <c r="B87" s="73" t="s">
        <v>157</v>
      </c>
      <c r="C87" s="74"/>
      <c r="D87" s="74">
        <v>0</v>
      </c>
      <c r="E87" s="74"/>
      <c r="F87" s="74">
        <f t="shared" si="53"/>
        <v>0</v>
      </c>
      <c r="G87" s="75"/>
      <c r="H87" s="74"/>
      <c r="I87" s="74">
        <v>0</v>
      </c>
      <c r="J87" s="74"/>
      <c r="K87" s="74">
        <f t="shared" si="54"/>
        <v>0</v>
      </c>
      <c r="L87" s="75"/>
      <c r="M87" s="74">
        <f t="shared" si="55"/>
        <v>0</v>
      </c>
      <c r="N87" s="74">
        <f t="shared" si="55"/>
        <v>0</v>
      </c>
      <c r="O87" s="74"/>
      <c r="P87" s="74">
        <f t="shared" si="56"/>
        <v>0</v>
      </c>
      <c r="Q87" s="75"/>
      <c r="R87" s="74"/>
      <c r="S87" s="74">
        <v>0</v>
      </c>
      <c r="T87" s="74"/>
      <c r="U87" s="74">
        <f t="shared" si="57"/>
        <v>0</v>
      </c>
      <c r="V87" s="75"/>
      <c r="W87" s="74"/>
      <c r="X87" s="74">
        <v>0</v>
      </c>
      <c r="Y87" s="74"/>
      <c r="Z87" s="74">
        <f t="shared" si="58"/>
        <v>0</v>
      </c>
      <c r="AA87" s="75"/>
      <c r="AB87" s="74">
        <f t="shared" si="59"/>
        <v>0</v>
      </c>
      <c r="AC87" s="74">
        <f t="shared" si="59"/>
        <v>0</v>
      </c>
      <c r="AD87" s="74"/>
      <c r="AE87" s="74">
        <f t="shared" si="60"/>
        <v>0</v>
      </c>
      <c r="AF87" s="75"/>
      <c r="AG87" s="74"/>
      <c r="AH87" s="74">
        <v>0</v>
      </c>
      <c r="AI87" s="74"/>
      <c r="AJ87" s="74">
        <f t="shared" si="61"/>
        <v>0</v>
      </c>
      <c r="AK87" s="75"/>
      <c r="AL87" s="74"/>
      <c r="AM87" s="74">
        <v>0</v>
      </c>
      <c r="AN87" s="74"/>
      <c r="AO87" s="74">
        <f t="shared" si="62"/>
        <v>0</v>
      </c>
      <c r="AP87" s="75"/>
      <c r="AQ87" s="74"/>
      <c r="AR87" s="74">
        <v>0</v>
      </c>
      <c r="AS87" s="74"/>
      <c r="AT87" s="74">
        <f t="shared" si="63"/>
        <v>0</v>
      </c>
      <c r="AU87" s="75"/>
      <c r="AV87" s="74"/>
      <c r="AW87" s="74">
        <v>0</v>
      </c>
      <c r="AX87" s="74"/>
      <c r="AY87" s="74">
        <f t="shared" si="64"/>
        <v>0</v>
      </c>
      <c r="AZ87" s="75"/>
    </row>
    <row r="88" spans="1:52" s="46" customFormat="1" ht="12" hidden="1" customHeight="1">
      <c r="A88" s="417">
        <v>1500</v>
      </c>
      <c r="B88" s="73" t="s">
        <v>158</v>
      </c>
      <c r="C88" s="74"/>
      <c r="D88" s="74">
        <v>0</v>
      </c>
      <c r="E88" s="74"/>
      <c r="F88" s="74">
        <f t="shared" si="53"/>
        <v>0</v>
      </c>
      <c r="G88" s="75"/>
      <c r="H88" s="74"/>
      <c r="I88" s="74">
        <v>0</v>
      </c>
      <c r="J88" s="74"/>
      <c r="K88" s="74">
        <f t="shared" si="54"/>
        <v>0</v>
      </c>
      <c r="L88" s="75"/>
      <c r="M88" s="74">
        <f t="shared" si="55"/>
        <v>0</v>
      </c>
      <c r="N88" s="74">
        <f t="shared" si="55"/>
        <v>0</v>
      </c>
      <c r="O88" s="74"/>
      <c r="P88" s="74">
        <f t="shared" si="56"/>
        <v>0</v>
      </c>
      <c r="Q88" s="75"/>
      <c r="R88" s="74"/>
      <c r="S88" s="74">
        <v>0</v>
      </c>
      <c r="T88" s="74"/>
      <c r="U88" s="74">
        <f t="shared" si="57"/>
        <v>0</v>
      </c>
      <c r="V88" s="75"/>
      <c r="W88" s="74"/>
      <c r="X88" s="74">
        <v>0</v>
      </c>
      <c r="Y88" s="74"/>
      <c r="Z88" s="74">
        <f t="shared" si="58"/>
        <v>0</v>
      </c>
      <c r="AA88" s="75"/>
      <c r="AB88" s="74">
        <f t="shared" si="59"/>
        <v>0</v>
      </c>
      <c r="AC88" s="74">
        <f t="shared" si="59"/>
        <v>0</v>
      </c>
      <c r="AD88" s="74"/>
      <c r="AE88" s="74">
        <f t="shared" si="60"/>
        <v>0</v>
      </c>
      <c r="AF88" s="75"/>
      <c r="AG88" s="74"/>
      <c r="AH88" s="74">
        <v>0</v>
      </c>
      <c r="AI88" s="74"/>
      <c r="AJ88" s="74">
        <f t="shared" si="61"/>
        <v>0</v>
      </c>
      <c r="AK88" s="75"/>
      <c r="AL88" s="74"/>
      <c r="AM88" s="74">
        <v>0</v>
      </c>
      <c r="AN88" s="74"/>
      <c r="AO88" s="74">
        <f t="shared" si="62"/>
        <v>0</v>
      </c>
      <c r="AP88" s="75"/>
      <c r="AQ88" s="74"/>
      <c r="AR88" s="74">
        <v>0</v>
      </c>
      <c r="AS88" s="74"/>
      <c r="AT88" s="74">
        <f t="shared" si="63"/>
        <v>0</v>
      </c>
      <c r="AU88" s="75"/>
      <c r="AV88" s="74"/>
      <c r="AW88" s="74">
        <v>0</v>
      </c>
      <c r="AX88" s="74"/>
      <c r="AY88" s="74">
        <f t="shared" si="64"/>
        <v>0</v>
      </c>
      <c r="AZ88" s="75"/>
    </row>
    <row r="89" spans="1:52" s="46" customFormat="1" ht="12" hidden="1" customHeight="1">
      <c r="A89" s="417">
        <v>1600</v>
      </c>
      <c r="B89" s="73" t="s">
        <v>159</v>
      </c>
      <c r="C89" s="74"/>
      <c r="D89" s="74">
        <v>0</v>
      </c>
      <c r="E89" s="74"/>
      <c r="F89" s="74">
        <f t="shared" si="53"/>
        <v>0</v>
      </c>
      <c r="G89" s="75"/>
      <c r="H89" s="74"/>
      <c r="I89" s="74">
        <v>0</v>
      </c>
      <c r="J89" s="74"/>
      <c r="K89" s="74">
        <f t="shared" si="54"/>
        <v>0</v>
      </c>
      <c r="L89" s="75"/>
      <c r="M89" s="74">
        <f t="shared" si="55"/>
        <v>0</v>
      </c>
      <c r="N89" s="74">
        <f t="shared" si="55"/>
        <v>0</v>
      </c>
      <c r="O89" s="74"/>
      <c r="P89" s="74">
        <f t="shared" si="56"/>
        <v>0</v>
      </c>
      <c r="Q89" s="75"/>
      <c r="R89" s="74"/>
      <c r="S89" s="74">
        <v>0</v>
      </c>
      <c r="T89" s="74"/>
      <c r="U89" s="74">
        <f t="shared" si="57"/>
        <v>0</v>
      </c>
      <c r="V89" s="75"/>
      <c r="W89" s="74"/>
      <c r="X89" s="74">
        <v>0</v>
      </c>
      <c r="Y89" s="74"/>
      <c r="Z89" s="74">
        <f t="shared" si="58"/>
        <v>0</v>
      </c>
      <c r="AA89" s="75"/>
      <c r="AB89" s="74">
        <f t="shared" si="59"/>
        <v>0</v>
      </c>
      <c r="AC89" s="74">
        <f t="shared" si="59"/>
        <v>0</v>
      </c>
      <c r="AD89" s="74"/>
      <c r="AE89" s="74">
        <f t="shared" si="60"/>
        <v>0</v>
      </c>
      <c r="AF89" s="75"/>
      <c r="AG89" s="74"/>
      <c r="AH89" s="74">
        <v>0</v>
      </c>
      <c r="AI89" s="74"/>
      <c r="AJ89" s="74">
        <f t="shared" si="61"/>
        <v>0</v>
      </c>
      <c r="AK89" s="75"/>
      <c r="AL89" s="74"/>
      <c r="AM89" s="74">
        <v>0</v>
      </c>
      <c r="AN89" s="74"/>
      <c r="AO89" s="74">
        <f t="shared" si="62"/>
        <v>0</v>
      </c>
      <c r="AP89" s="75"/>
      <c r="AQ89" s="74"/>
      <c r="AR89" s="74">
        <v>0</v>
      </c>
      <c r="AS89" s="74"/>
      <c r="AT89" s="74">
        <f t="shared" si="63"/>
        <v>0</v>
      </c>
      <c r="AU89" s="75"/>
      <c r="AV89" s="74"/>
      <c r="AW89" s="74">
        <v>0</v>
      </c>
      <c r="AX89" s="74"/>
      <c r="AY89" s="74">
        <f t="shared" si="64"/>
        <v>0</v>
      </c>
      <c r="AZ89" s="75"/>
    </row>
    <row r="90" spans="1:52" s="46" customFormat="1" ht="12" customHeight="1">
      <c r="A90" s="417">
        <v>1900</v>
      </c>
      <c r="B90" s="73" t="s">
        <v>160</v>
      </c>
      <c r="C90" s="74"/>
      <c r="D90" s="74">
        <v>1000</v>
      </c>
      <c r="E90" s="74"/>
      <c r="F90" s="74">
        <f t="shared" si="53"/>
        <v>1000</v>
      </c>
      <c r="G90" s="75"/>
      <c r="H90" s="74"/>
      <c r="I90" s="74">
        <v>1000</v>
      </c>
      <c r="J90" s="74"/>
      <c r="K90" s="74">
        <f t="shared" si="54"/>
        <v>1000</v>
      </c>
      <c r="L90" s="75"/>
      <c r="M90" s="74">
        <f t="shared" si="55"/>
        <v>0</v>
      </c>
      <c r="N90" s="74">
        <f t="shared" si="55"/>
        <v>0</v>
      </c>
      <c r="O90" s="74"/>
      <c r="P90" s="74">
        <f t="shared" si="56"/>
        <v>0</v>
      </c>
      <c r="Q90" s="75"/>
      <c r="R90" s="74"/>
      <c r="S90" s="74">
        <v>1000</v>
      </c>
      <c r="T90" s="74"/>
      <c r="U90" s="74">
        <f t="shared" si="57"/>
        <v>1000</v>
      </c>
      <c r="V90" s="75"/>
      <c r="W90" s="74"/>
      <c r="X90" s="74">
        <v>1000</v>
      </c>
      <c r="Y90" s="74"/>
      <c r="Z90" s="74">
        <f t="shared" si="58"/>
        <v>1000</v>
      </c>
      <c r="AA90" s="75"/>
      <c r="AB90" s="74">
        <f t="shared" si="59"/>
        <v>0</v>
      </c>
      <c r="AC90" s="74">
        <f t="shared" si="59"/>
        <v>0</v>
      </c>
      <c r="AD90" s="74"/>
      <c r="AE90" s="74">
        <f t="shared" si="60"/>
        <v>0</v>
      </c>
      <c r="AF90" s="75"/>
      <c r="AG90" s="74"/>
      <c r="AH90" s="74">
        <v>1000</v>
      </c>
      <c r="AI90" s="74"/>
      <c r="AJ90" s="74">
        <f t="shared" si="61"/>
        <v>1000</v>
      </c>
      <c r="AK90" s="75"/>
      <c r="AL90" s="74"/>
      <c r="AM90" s="74">
        <v>1000</v>
      </c>
      <c r="AN90" s="74"/>
      <c r="AO90" s="74">
        <f t="shared" si="62"/>
        <v>1000</v>
      </c>
      <c r="AP90" s="75"/>
      <c r="AQ90" s="74"/>
      <c r="AR90" s="74">
        <v>1000</v>
      </c>
      <c r="AS90" s="74"/>
      <c r="AT90" s="74">
        <f t="shared" si="63"/>
        <v>1000</v>
      </c>
      <c r="AU90" s="75"/>
      <c r="AV90" s="74"/>
      <c r="AW90" s="74">
        <v>1000</v>
      </c>
      <c r="AX90" s="74"/>
      <c r="AY90" s="74">
        <f t="shared" si="64"/>
        <v>1000</v>
      </c>
      <c r="AZ90" s="75"/>
    </row>
    <row r="91" spans="1:52" s="46" customFormat="1" ht="12" hidden="1" customHeight="1">
      <c r="A91" s="417">
        <v>1910</v>
      </c>
      <c r="B91" s="73" t="s">
        <v>161</v>
      </c>
      <c r="C91" s="74"/>
      <c r="D91" s="74">
        <v>0</v>
      </c>
      <c r="E91" s="74"/>
      <c r="F91" s="74">
        <f t="shared" si="53"/>
        <v>0</v>
      </c>
      <c r="G91" s="75"/>
      <c r="H91" s="74"/>
      <c r="I91" s="74">
        <v>0</v>
      </c>
      <c r="J91" s="74"/>
      <c r="K91" s="74">
        <f t="shared" si="54"/>
        <v>0</v>
      </c>
      <c r="L91" s="75"/>
      <c r="M91" s="74">
        <f t="shared" si="55"/>
        <v>0</v>
      </c>
      <c r="N91" s="74">
        <f t="shared" si="55"/>
        <v>0</v>
      </c>
      <c r="O91" s="74"/>
      <c r="P91" s="74">
        <f t="shared" si="56"/>
        <v>0</v>
      </c>
      <c r="Q91" s="75"/>
      <c r="R91" s="74"/>
      <c r="S91" s="74">
        <v>0</v>
      </c>
      <c r="T91" s="74"/>
      <c r="U91" s="74">
        <f t="shared" si="57"/>
        <v>0</v>
      </c>
      <c r="V91" s="75"/>
      <c r="W91" s="74"/>
      <c r="X91" s="74">
        <v>0</v>
      </c>
      <c r="Y91" s="74"/>
      <c r="Z91" s="74">
        <f t="shared" si="58"/>
        <v>0</v>
      </c>
      <c r="AA91" s="75"/>
      <c r="AB91" s="74">
        <f t="shared" si="59"/>
        <v>0</v>
      </c>
      <c r="AC91" s="74">
        <f t="shared" si="59"/>
        <v>0</v>
      </c>
      <c r="AD91" s="74"/>
      <c r="AE91" s="74">
        <f t="shared" si="60"/>
        <v>0</v>
      </c>
      <c r="AF91" s="75"/>
      <c r="AG91" s="74"/>
      <c r="AH91" s="74">
        <v>0</v>
      </c>
      <c r="AI91" s="74"/>
      <c r="AJ91" s="74">
        <f t="shared" si="61"/>
        <v>0</v>
      </c>
      <c r="AK91" s="75"/>
      <c r="AL91" s="74"/>
      <c r="AM91" s="74">
        <v>0</v>
      </c>
      <c r="AN91" s="74"/>
      <c r="AO91" s="74">
        <f t="shared" si="62"/>
        <v>0</v>
      </c>
      <c r="AP91" s="75"/>
      <c r="AQ91" s="74"/>
      <c r="AR91" s="74">
        <v>0</v>
      </c>
      <c r="AS91" s="74"/>
      <c r="AT91" s="74">
        <f t="shared" si="63"/>
        <v>0</v>
      </c>
      <c r="AU91" s="75"/>
      <c r="AV91" s="74"/>
      <c r="AW91" s="74">
        <v>0</v>
      </c>
      <c r="AX91" s="74"/>
      <c r="AY91" s="74">
        <f t="shared" si="64"/>
        <v>0</v>
      </c>
      <c r="AZ91" s="75"/>
    </row>
    <row r="92" spans="1:52" s="46" customFormat="1" ht="12" hidden="1" customHeight="1">
      <c r="A92" s="417">
        <v>1920</v>
      </c>
      <c r="B92" s="73" t="s">
        <v>162</v>
      </c>
      <c r="C92" s="74"/>
      <c r="D92" s="74">
        <v>0</v>
      </c>
      <c r="E92" s="74"/>
      <c r="F92" s="74">
        <f t="shared" si="53"/>
        <v>0</v>
      </c>
      <c r="G92" s="75"/>
      <c r="H92" s="74"/>
      <c r="I92" s="74">
        <v>0</v>
      </c>
      <c r="J92" s="74"/>
      <c r="K92" s="74">
        <f t="shared" si="54"/>
        <v>0</v>
      </c>
      <c r="L92" s="75"/>
      <c r="M92" s="74">
        <f t="shared" si="55"/>
        <v>0</v>
      </c>
      <c r="N92" s="74">
        <f t="shared" si="55"/>
        <v>0</v>
      </c>
      <c r="O92" s="74"/>
      <c r="P92" s="74">
        <f t="shared" si="56"/>
        <v>0</v>
      </c>
      <c r="Q92" s="75"/>
      <c r="R92" s="74"/>
      <c r="S92" s="74">
        <v>0</v>
      </c>
      <c r="T92" s="74"/>
      <c r="U92" s="74">
        <f t="shared" si="57"/>
        <v>0</v>
      </c>
      <c r="V92" s="75"/>
      <c r="W92" s="74"/>
      <c r="X92" s="74">
        <v>0</v>
      </c>
      <c r="Y92" s="74"/>
      <c r="Z92" s="74">
        <f t="shared" si="58"/>
        <v>0</v>
      </c>
      <c r="AA92" s="75"/>
      <c r="AB92" s="74">
        <f t="shared" si="59"/>
        <v>0</v>
      </c>
      <c r="AC92" s="74">
        <f t="shared" si="59"/>
        <v>0</v>
      </c>
      <c r="AD92" s="74"/>
      <c r="AE92" s="74">
        <f t="shared" si="60"/>
        <v>0</v>
      </c>
      <c r="AF92" s="75"/>
      <c r="AG92" s="74"/>
      <c r="AH92" s="74">
        <v>0</v>
      </c>
      <c r="AI92" s="74"/>
      <c r="AJ92" s="74">
        <f t="shared" si="61"/>
        <v>0</v>
      </c>
      <c r="AK92" s="75"/>
      <c r="AL92" s="74"/>
      <c r="AM92" s="74">
        <v>0</v>
      </c>
      <c r="AN92" s="74"/>
      <c r="AO92" s="74">
        <f t="shared" si="62"/>
        <v>0</v>
      </c>
      <c r="AP92" s="75"/>
      <c r="AQ92" s="74"/>
      <c r="AR92" s="74">
        <v>0</v>
      </c>
      <c r="AS92" s="74"/>
      <c r="AT92" s="74">
        <f t="shared" si="63"/>
        <v>0</v>
      </c>
      <c r="AU92" s="75"/>
      <c r="AV92" s="74"/>
      <c r="AW92" s="74">
        <v>0</v>
      </c>
      <c r="AX92" s="74"/>
      <c r="AY92" s="74">
        <f t="shared" si="64"/>
        <v>0</v>
      </c>
      <c r="AZ92" s="75"/>
    </row>
    <row r="93" spans="1:52" s="46" customFormat="1" ht="12" hidden="1" customHeight="1">
      <c r="A93" s="417">
        <v>1930</v>
      </c>
      <c r="B93" s="73" t="s">
        <v>163</v>
      </c>
      <c r="C93" s="74"/>
      <c r="D93" s="74">
        <v>0</v>
      </c>
      <c r="E93" s="74"/>
      <c r="F93" s="74">
        <f t="shared" si="53"/>
        <v>0</v>
      </c>
      <c r="G93" s="75"/>
      <c r="H93" s="74"/>
      <c r="I93" s="74">
        <v>0</v>
      </c>
      <c r="J93" s="74"/>
      <c r="K93" s="74">
        <f t="shared" si="54"/>
        <v>0</v>
      </c>
      <c r="L93" s="75"/>
      <c r="M93" s="74">
        <f t="shared" si="55"/>
        <v>0</v>
      </c>
      <c r="N93" s="74">
        <f t="shared" si="55"/>
        <v>0</v>
      </c>
      <c r="O93" s="74"/>
      <c r="P93" s="74">
        <f t="shared" si="56"/>
        <v>0</v>
      </c>
      <c r="Q93" s="75"/>
      <c r="R93" s="74"/>
      <c r="S93" s="74">
        <v>0</v>
      </c>
      <c r="T93" s="74"/>
      <c r="U93" s="74">
        <f t="shared" si="57"/>
        <v>0</v>
      </c>
      <c r="V93" s="75"/>
      <c r="W93" s="74"/>
      <c r="X93" s="74">
        <v>0</v>
      </c>
      <c r="Y93" s="74"/>
      <c r="Z93" s="74">
        <f t="shared" si="58"/>
        <v>0</v>
      </c>
      <c r="AA93" s="75"/>
      <c r="AB93" s="74">
        <f t="shared" si="59"/>
        <v>0</v>
      </c>
      <c r="AC93" s="74">
        <f t="shared" si="59"/>
        <v>0</v>
      </c>
      <c r="AD93" s="74"/>
      <c r="AE93" s="74">
        <f t="shared" si="60"/>
        <v>0</v>
      </c>
      <c r="AF93" s="75"/>
      <c r="AG93" s="74"/>
      <c r="AH93" s="74">
        <v>0</v>
      </c>
      <c r="AI93" s="74"/>
      <c r="AJ93" s="74">
        <f t="shared" si="61"/>
        <v>0</v>
      </c>
      <c r="AK93" s="75"/>
      <c r="AL93" s="74"/>
      <c r="AM93" s="74">
        <v>0</v>
      </c>
      <c r="AN93" s="74"/>
      <c r="AO93" s="74">
        <f t="shared" si="62"/>
        <v>0</v>
      </c>
      <c r="AP93" s="75"/>
      <c r="AQ93" s="74"/>
      <c r="AR93" s="74">
        <v>0</v>
      </c>
      <c r="AS93" s="74"/>
      <c r="AT93" s="74">
        <f t="shared" si="63"/>
        <v>0</v>
      </c>
      <c r="AU93" s="75"/>
      <c r="AV93" s="74"/>
      <c r="AW93" s="74">
        <v>0</v>
      </c>
      <c r="AX93" s="74"/>
      <c r="AY93" s="74">
        <f t="shared" si="64"/>
        <v>0</v>
      </c>
      <c r="AZ93" s="75"/>
    </row>
    <row r="94" spans="1:52" s="46" customFormat="1" ht="12" hidden="1" customHeight="1">
      <c r="A94" s="417">
        <v>1980</v>
      </c>
      <c r="B94" s="73" t="s">
        <v>164</v>
      </c>
      <c r="C94" s="74"/>
      <c r="D94" s="74">
        <v>0</v>
      </c>
      <c r="E94" s="74"/>
      <c r="F94" s="74">
        <f t="shared" si="53"/>
        <v>0</v>
      </c>
      <c r="G94" s="75"/>
      <c r="H94" s="74"/>
      <c r="I94" s="74">
        <v>0</v>
      </c>
      <c r="J94" s="74"/>
      <c r="K94" s="74">
        <f t="shared" si="54"/>
        <v>0</v>
      </c>
      <c r="L94" s="75"/>
      <c r="M94" s="74">
        <f t="shared" si="55"/>
        <v>0</v>
      </c>
      <c r="N94" s="74">
        <f t="shared" si="55"/>
        <v>0</v>
      </c>
      <c r="O94" s="74"/>
      <c r="P94" s="74">
        <f t="shared" si="56"/>
        <v>0</v>
      </c>
      <c r="Q94" s="75"/>
      <c r="R94" s="74"/>
      <c r="S94" s="74">
        <v>0</v>
      </c>
      <c r="T94" s="74"/>
      <c r="U94" s="74">
        <f t="shared" si="57"/>
        <v>0</v>
      </c>
      <c r="V94" s="75"/>
      <c r="W94" s="74"/>
      <c r="X94" s="74">
        <v>0</v>
      </c>
      <c r="Y94" s="74"/>
      <c r="Z94" s="74">
        <f t="shared" si="58"/>
        <v>0</v>
      </c>
      <c r="AA94" s="75"/>
      <c r="AB94" s="74">
        <f t="shared" si="59"/>
        <v>0</v>
      </c>
      <c r="AC94" s="74">
        <f t="shared" si="59"/>
        <v>0</v>
      </c>
      <c r="AD94" s="74"/>
      <c r="AE94" s="74">
        <f t="shared" si="60"/>
        <v>0</v>
      </c>
      <c r="AF94" s="75"/>
      <c r="AG94" s="74"/>
      <c r="AH94" s="74">
        <v>0</v>
      </c>
      <c r="AI94" s="74"/>
      <c r="AJ94" s="74">
        <f t="shared" si="61"/>
        <v>0</v>
      </c>
      <c r="AK94" s="75"/>
      <c r="AL94" s="74"/>
      <c r="AM94" s="74">
        <v>0</v>
      </c>
      <c r="AN94" s="74"/>
      <c r="AO94" s="74">
        <f t="shared" si="62"/>
        <v>0</v>
      </c>
      <c r="AP94" s="75"/>
      <c r="AQ94" s="74"/>
      <c r="AR94" s="74">
        <v>0</v>
      </c>
      <c r="AS94" s="74"/>
      <c r="AT94" s="74">
        <f t="shared" si="63"/>
        <v>0</v>
      </c>
      <c r="AU94" s="75"/>
      <c r="AV94" s="74"/>
      <c r="AW94" s="74">
        <v>0</v>
      </c>
      <c r="AX94" s="74"/>
      <c r="AY94" s="74">
        <f t="shared" si="64"/>
        <v>0</v>
      </c>
      <c r="AZ94" s="75"/>
    </row>
    <row r="95" spans="1:52" s="46" customFormat="1" ht="12" hidden="1" customHeight="1">
      <c r="A95" s="417">
        <v>1990</v>
      </c>
      <c r="B95" s="73" t="s">
        <v>165</v>
      </c>
      <c r="C95" s="74"/>
      <c r="D95" s="74">
        <v>0</v>
      </c>
      <c r="E95" s="74"/>
      <c r="F95" s="74">
        <f t="shared" si="53"/>
        <v>0</v>
      </c>
      <c r="G95" s="75"/>
      <c r="H95" s="74"/>
      <c r="I95" s="74">
        <v>0</v>
      </c>
      <c r="J95" s="74"/>
      <c r="K95" s="74">
        <f t="shared" si="54"/>
        <v>0</v>
      </c>
      <c r="L95" s="75"/>
      <c r="M95" s="74">
        <f t="shared" si="55"/>
        <v>0</v>
      </c>
      <c r="N95" s="74">
        <f t="shared" si="55"/>
        <v>0</v>
      </c>
      <c r="O95" s="74"/>
      <c r="P95" s="74">
        <f t="shared" si="56"/>
        <v>0</v>
      </c>
      <c r="Q95" s="75"/>
      <c r="R95" s="74"/>
      <c r="S95" s="74">
        <v>0</v>
      </c>
      <c r="T95" s="74"/>
      <c r="U95" s="74">
        <f t="shared" si="57"/>
        <v>0</v>
      </c>
      <c r="V95" s="75"/>
      <c r="W95" s="74"/>
      <c r="X95" s="74">
        <v>0</v>
      </c>
      <c r="Y95" s="74"/>
      <c r="Z95" s="74">
        <f t="shared" si="58"/>
        <v>0</v>
      </c>
      <c r="AA95" s="75"/>
      <c r="AB95" s="74">
        <f t="shared" si="59"/>
        <v>0</v>
      </c>
      <c r="AC95" s="74">
        <f t="shared" si="59"/>
        <v>0</v>
      </c>
      <c r="AD95" s="74"/>
      <c r="AE95" s="74">
        <f t="shared" si="60"/>
        <v>0</v>
      </c>
      <c r="AF95" s="75"/>
      <c r="AG95" s="74"/>
      <c r="AH95" s="74">
        <v>0</v>
      </c>
      <c r="AI95" s="74"/>
      <c r="AJ95" s="74">
        <f t="shared" si="61"/>
        <v>0</v>
      </c>
      <c r="AK95" s="75"/>
      <c r="AL95" s="74"/>
      <c r="AM95" s="74">
        <v>0</v>
      </c>
      <c r="AN95" s="74"/>
      <c r="AO95" s="74">
        <f t="shared" si="62"/>
        <v>0</v>
      </c>
      <c r="AP95" s="75"/>
      <c r="AQ95" s="74"/>
      <c r="AR95" s="74">
        <v>0</v>
      </c>
      <c r="AS95" s="74"/>
      <c r="AT95" s="74">
        <f t="shared" si="63"/>
        <v>0</v>
      </c>
      <c r="AU95" s="75"/>
      <c r="AV95" s="74"/>
      <c r="AW95" s="74">
        <v>0</v>
      </c>
      <c r="AX95" s="74"/>
      <c r="AY95" s="74">
        <f t="shared" si="64"/>
        <v>0</v>
      </c>
      <c r="AZ95" s="75"/>
    </row>
    <row r="96" spans="1:52" s="46" customFormat="1" ht="12" hidden="1" customHeight="1">
      <c r="A96" s="417">
        <v>1991</v>
      </c>
      <c r="B96" s="73" t="s">
        <v>166</v>
      </c>
      <c r="C96" s="74"/>
      <c r="D96" s="74">
        <v>0</v>
      </c>
      <c r="E96" s="74"/>
      <c r="F96" s="74">
        <f t="shared" si="53"/>
        <v>0</v>
      </c>
      <c r="G96" s="75"/>
      <c r="H96" s="74"/>
      <c r="I96" s="74">
        <v>0</v>
      </c>
      <c r="J96" s="74"/>
      <c r="K96" s="74">
        <f t="shared" si="54"/>
        <v>0</v>
      </c>
      <c r="L96" s="75"/>
      <c r="M96" s="74">
        <f t="shared" si="55"/>
        <v>0</v>
      </c>
      <c r="N96" s="74">
        <f t="shared" si="55"/>
        <v>0</v>
      </c>
      <c r="O96" s="74"/>
      <c r="P96" s="74">
        <f t="shared" si="56"/>
        <v>0</v>
      </c>
      <c r="Q96" s="75"/>
      <c r="R96" s="74"/>
      <c r="S96" s="74">
        <v>0</v>
      </c>
      <c r="T96" s="74"/>
      <c r="U96" s="74">
        <f t="shared" si="57"/>
        <v>0</v>
      </c>
      <c r="V96" s="75"/>
      <c r="W96" s="74"/>
      <c r="X96" s="74">
        <v>0</v>
      </c>
      <c r="Y96" s="74"/>
      <c r="Z96" s="74">
        <f t="shared" si="58"/>
        <v>0</v>
      </c>
      <c r="AA96" s="75"/>
      <c r="AB96" s="74">
        <f t="shared" si="59"/>
        <v>0</v>
      </c>
      <c r="AC96" s="74">
        <f t="shared" si="59"/>
        <v>0</v>
      </c>
      <c r="AD96" s="74"/>
      <c r="AE96" s="74">
        <f t="shared" si="60"/>
        <v>0</v>
      </c>
      <c r="AF96" s="75"/>
      <c r="AG96" s="74"/>
      <c r="AH96" s="74">
        <v>0</v>
      </c>
      <c r="AI96" s="74"/>
      <c r="AJ96" s="74">
        <f t="shared" si="61"/>
        <v>0</v>
      </c>
      <c r="AK96" s="75"/>
      <c r="AL96" s="74"/>
      <c r="AM96" s="74">
        <v>0</v>
      </c>
      <c r="AN96" s="74"/>
      <c r="AO96" s="74">
        <f t="shared" si="62"/>
        <v>0</v>
      </c>
      <c r="AP96" s="75"/>
      <c r="AQ96" s="74"/>
      <c r="AR96" s="74">
        <v>0</v>
      </c>
      <c r="AS96" s="74"/>
      <c r="AT96" s="74">
        <f t="shared" si="63"/>
        <v>0</v>
      </c>
      <c r="AU96" s="75"/>
      <c r="AV96" s="74"/>
      <c r="AW96" s="74">
        <v>0</v>
      </c>
      <c r="AX96" s="74"/>
      <c r="AY96" s="74">
        <f t="shared" si="64"/>
        <v>0</v>
      </c>
      <c r="AZ96" s="75"/>
    </row>
    <row r="97" spans="1:52" s="46" customFormat="1" ht="12" hidden="1" customHeight="1">
      <c r="A97" s="145"/>
      <c r="B97" s="73"/>
      <c r="C97" s="74"/>
      <c r="D97" s="74"/>
      <c r="E97" s="74"/>
      <c r="F97" s="74"/>
      <c r="G97" s="75"/>
      <c r="H97" s="74"/>
      <c r="I97" s="74"/>
      <c r="J97" s="74"/>
      <c r="K97" s="74"/>
      <c r="L97" s="75"/>
      <c r="M97" s="74"/>
      <c r="N97" s="74"/>
      <c r="O97" s="74"/>
      <c r="P97" s="74"/>
      <c r="Q97" s="75"/>
      <c r="R97" s="74"/>
      <c r="S97" s="74"/>
      <c r="T97" s="74"/>
      <c r="U97" s="74"/>
      <c r="V97" s="75"/>
      <c r="W97" s="74"/>
      <c r="X97" s="74"/>
      <c r="Y97" s="74"/>
      <c r="Z97" s="74"/>
      <c r="AA97" s="75"/>
      <c r="AB97" s="74"/>
      <c r="AC97" s="74"/>
      <c r="AD97" s="74"/>
      <c r="AE97" s="74"/>
      <c r="AF97" s="75"/>
      <c r="AG97" s="74"/>
      <c r="AH97" s="74"/>
      <c r="AI97" s="74"/>
      <c r="AJ97" s="74"/>
      <c r="AK97" s="75"/>
      <c r="AL97" s="74"/>
      <c r="AM97" s="74"/>
      <c r="AN97" s="74"/>
      <c r="AO97" s="74"/>
      <c r="AP97" s="75"/>
      <c r="AQ97" s="74"/>
      <c r="AR97" s="74"/>
      <c r="AS97" s="74"/>
      <c r="AT97" s="74"/>
      <c r="AU97" s="75"/>
      <c r="AV97" s="74"/>
      <c r="AW97" s="74"/>
      <c r="AX97" s="74"/>
      <c r="AY97" s="74"/>
      <c r="AZ97" s="75"/>
    </row>
    <row r="98" spans="1:52" s="46" customFormat="1" ht="12" customHeight="1">
      <c r="A98" s="131"/>
      <c r="B98" s="134" t="s">
        <v>464</v>
      </c>
      <c r="C98" s="76">
        <f>SUM(C85:C97)</f>
        <v>0</v>
      </c>
      <c r="D98" s="76">
        <f>SUM(D85:D97)</f>
        <v>1000</v>
      </c>
      <c r="E98" s="76"/>
      <c r="F98" s="76">
        <f>SUM(C98:E98)</f>
        <v>1000</v>
      </c>
      <c r="G98" s="77"/>
      <c r="H98" s="76">
        <f>SUM(H85:H97)</f>
        <v>0</v>
      </c>
      <c r="I98" s="76">
        <f>SUM(I85:I97)</f>
        <v>1000</v>
      </c>
      <c r="J98" s="76"/>
      <c r="K98" s="76">
        <f>SUM(H98:J98)</f>
        <v>1000</v>
      </c>
      <c r="L98" s="77"/>
      <c r="M98" s="76">
        <f>INDEX($H98:$J98,1,MATCH(M$8,$H$8:$J$8,0))-INDEX($C98:$E98,1,MATCH(M$8,$C$8:$E$8,0))</f>
        <v>0</v>
      </c>
      <c r="N98" s="76">
        <f>INDEX($H98:$J98,1,MATCH(N$8,$H$8:$J$8,0))-INDEX($C98:$E98,1,MATCH(N$8,$C$8:$E$8,0))</f>
        <v>0</v>
      </c>
      <c r="O98" s="76"/>
      <c r="P98" s="76">
        <f>SUM(M98:O98)</f>
        <v>0</v>
      </c>
      <c r="Q98" s="77"/>
      <c r="R98" s="76">
        <f>SUM(R85:R97)</f>
        <v>0</v>
      </c>
      <c r="S98" s="76">
        <f>SUM(S85:S97)</f>
        <v>1000</v>
      </c>
      <c r="T98" s="76"/>
      <c r="U98" s="76">
        <f>SUM(R98:T98)</f>
        <v>1000</v>
      </c>
      <c r="V98" s="77"/>
      <c r="W98" s="76">
        <f>SUM(W85:W97)</f>
        <v>0</v>
      </c>
      <c r="X98" s="76">
        <f>SUM(X85:X97)</f>
        <v>1000</v>
      </c>
      <c r="Y98" s="76"/>
      <c r="Z98" s="76">
        <f>SUM(W98:Y98)</f>
        <v>1000</v>
      </c>
      <c r="AA98" s="77"/>
      <c r="AB98" s="76">
        <f>INDEX($H98:$J98,1,MATCH(AB$8,$H$8:$J$8,0))-INDEX($C98:$E98,1,MATCH(AB$8,$C$8:$E$8,0))</f>
        <v>0</v>
      </c>
      <c r="AC98" s="76">
        <f>INDEX($H98:$J98,1,MATCH(AC$8,$H$8:$J$8,0))-INDEX($C98:$E98,1,MATCH(AC$8,$C$8:$E$8,0))</f>
        <v>0</v>
      </c>
      <c r="AD98" s="76"/>
      <c r="AE98" s="76">
        <f>SUM(AB98:AD98)</f>
        <v>0</v>
      </c>
      <c r="AF98" s="77"/>
      <c r="AG98" s="76">
        <f>SUM(AG85:AG97)</f>
        <v>0</v>
      </c>
      <c r="AH98" s="76">
        <f>SUM(AH85:AH97)</f>
        <v>1000</v>
      </c>
      <c r="AI98" s="76"/>
      <c r="AJ98" s="76">
        <f>SUM(AG98:AI98)</f>
        <v>1000</v>
      </c>
      <c r="AK98" s="77"/>
      <c r="AL98" s="76">
        <f>SUM(AL85:AL97)</f>
        <v>0</v>
      </c>
      <c r="AM98" s="76">
        <f>SUM(AM85:AM97)</f>
        <v>1000</v>
      </c>
      <c r="AN98" s="76"/>
      <c r="AO98" s="76">
        <f>SUM(AL98:AN98)</f>
        <v>1000</v>
      </c>
      <c r="AP98" s="77"/>
      <c r="AQ98" s="76">
        <f>SUM(AQ85:AQ97)</f>
        <v>0</v>
      </c>
      <c r="AR98" s="76">
        <f>SUM(AR85:AR97)</f>
        <v>1000</v>
      </c>
      <c r="AS98" s="76"/>
      <c r="AT98" s="76">
        <f>SUM(AQ98:AS98)</f>
        <v>1000</v>
      </c>
      <c r="AU98" s="77"/>
      <c r="AV98" s="76">
        <f>SUM(AV85:AV97)</f>
        <v>0</v>
      </c>
      <c r="AW98" s="76">
        <f>SUM(AW85:AW97)</f>
        <v>1000</v>
      </c>
      <c r="AX98" s="76"/>
      <c r="AY98" s="76">
        <f>SUM(AV98:AX98)</f>
        <v>1000</v>
      </c>
      <c r="AZ98" s="77"/>
    </row>
    <row r="99" spans="1:52" s="46" customFormat="1" ht="12" customHeight="1">
      <c r="A99" s="131"/>
      <c r="B99" s="134"/>
      <c r="C99" s="81"/>
      <c r="D99" s="81"/>
      <c r="E99" s="81"/>
      <c r="F99" s="81"/>
      <c r="G99" s="82"/>
      <c r="H99" s="81"/>
      <c r="I99" s="81"/>
      <c r="J99" s="81"/>
      <c r="K99" s="81"/>
      <c r="L99" s="82"/>
      <c r="M99" s="81"/>
      <c r="N99" s="81"/>
      <c r="O99" s="81"/>
      <c r="P99" s="81"/>
      <c r="Q99" s="82"/>
      <c r="R99" s="81"/>
      <c r="S99" s="81"/>
      <c r="T99" s="81"/>
      <c r="U99" s="81"/>
      <c r="V99" s="82"/>
      <c r="W99" s="81"/>
      <c r="X99" s="81"/>
      <c r="Y99" s="81"/>
      <c r="Z99" s="81"/>
      <c r="AA99" s="82"/>
      <c r="AB99" s="81"/>
      <c r="AC99" s="81"/>
      <c r="AD99" s="81"/>
      <c r="AE99" s="81"/>
      <c r="AF99" s="82"/>
      <c r="AG99" s="81"/>
      <c r="AH99" s="81"/>
      <c r="AI99" s="81"/>
      <c r="AJ99" s="81"/>
      <c r="AK99" s="82"/>
      <c r="AL99" s="81"/>
      <c r="AM99" s="81"/>
      <c r="AN99" s="81"/>
      <c r="AO99" s="81"/>
      <c r="AP99" s="82"/>
      <c r="AQ99" s="81"/>
      <c r="AR99" s="81"/>
      <c r="AS99" s="81"/>
      <c r="AT99" s="81"/>
      <c r="AU99" s="82"/>
      <c r="AV99" s="81"/>
      <c r="AW99" s="81"/>
      <c r="AX99" s="81"/>
      <c r="AY99" s="81"/>
      <c r="AZ99" s="82"/>
    </row>
    <row r="100" spans="1:52" s="46" customFormat="1" ht="12" customHeight="1">
      <c r="A100" s="134" t="s">
        <v>133</v>
      </c>
      <c r="C100" s="74"/>
      <c r="D100" s="74"/>
      <c r="E100" s="74"/>
      <c r="F100" s="74"/>
      <c r="G100" s="75"/>
      <c r="H100" s="74"/>
      <c r="I100" s="74"/>
      <c r="J100" s="74"/>
      <c r="K100" s="74"/>
      <c r="L100" s="75"/>
      <c r="M100" s="74"/>
      <c r="N100" s="74"/>
      <c r="O100" s="74"/>
      <c r="P100" s="74"/>
      <c r="Q100" s="75"/>
      <c r="R100" s="74"/>
      <c r="S100" s="74"/>
      <c r="T100" s="74"/>
      <c r="U100" s="74"/>
      <c r="V100" s="75"/>
      <c r="W100" s="74"/>
      <c r="X100" s="74"/>
      <c r="Y100" s="74"/>
      <c r="Z100" s="74"/>
      <c r="AA100" s="75"/>
      <c r="AB100" s="74"/>
      <c r="AC100" s="74"/>
      <c r="AD100" s="74"/>
      <c r="AE100" s="74"/>
      <c r="AF100" s="75"/>
      <c r="AG100" s="74"/>
      <c r="AH100" s="74"/>
      <c r="AI100" s="74"/>
      <c r="AJ100" s="74"/>
      <c r="AK100" s="75"/>
      <c r="AL100" s="74"/>
      <c r="AM100" s="74"/>
      <c r="AN100" s="74"/>
      <c r="AO100" s="74"/>
      <c r="AP100" s="75"/>
      <c r="AQ100" s="74"/>
      <c r="AR100" s="74"/>
      <c r="AS100" s="74"/>
      <c r="AT100" s="74"/>
      <c r="AU100" s="75"/>
      <c r="AV100" s="74"/>
      <c r="AW100" s="74"/>
      <c r="AX100" s="74"/>
      <c r="AY100" s="74"/>
      <c r="AZ100" s="75"/>
    </row>
    <row r="101" spans="1:52" s="46" customFormat="1" ht="12" hidden="1" customHeight="1">
      <c r="A101" s="145" t="s">
        <v>24</v>
      </c>
      <c r="B101" s="73"/>
      <c r="C101" s="74"/>
      <c r="D101" s="74"/>
      <c r="E101" s="74"/>
      <c r="F101" s="74">
        <f>SUM(C101:E101)</f>
        <v>0</v>
      </c>
      <c r="G101" s="75"/>
      <c r="H101" s="74"/>
      <c r="I101" s="74"/>
      <c r="J101" s="74"/>
      <c r="K101" s="74">
        <f>SUM(H101:J101)</f>
        <v>0</v>
      </c>
      <c r="L101" s="75"/>
      <c r="M101" s="74">
        <f t="shared" ref="M101:N105" si="65">INDEX($H101:$J101,1,MATCH(M$8,$H$8:$J$8,0))-INDEX($C101:$E101,1,MATCH(M$8,$C$8:$E$8,0))</f>
        <v>0</v>
      </c>
      <c r="N101" s="74">
        <f t="shared" si="65"/>
        <v>0</v>
      </c>
      <c r="O101" s="74"/>
      <c r="P101" s="74">
        <f>SUM(M101:O101)</f>
        <v>0</v>
      </c>
      <c r="Q101" s="75"/>
      <c r="R101" s="74"/>
      <c r="S101" s="74"/>
      <c r="T101" s="74"/>
      <c r="U101" s="74">
        <f>SUM(R101:T101)</f>
        <v>0</v>
      </c>
      <c r="V101" s="75"/>
      <c r="W101" s="74"/>
      <c r="X101" s="74"/>
      <c r="Y101" s="74"/>
      <c r="Z101" s="74">
        <f>SUM(W101:Y101)</f>
        <v>0</v>
      </c>
      <c r="AA101" s="75"/>
      <c r="AB101" s="74">
        <f t="shared" ref="AB101:AC105" si="66">INDEX($H101:$J101,1,MATCH(AB$8,$H$8:$J$8,0))-INDEX($C101:$E101,1,MATCH(AB$8,$C$8:$E$8,0))</f>
        <v>0</v>
      </c>
      <c r="AC101" s="74">
        <f t="shared" si="66"/>
        <v>0</v>
      </c>
      <c r="AD101" s="74"/>
      <c r="AE101" s="74">
        <f>SUM(AB101:AD101)</f>
        <v>0</v>
      </c>
      <c r="AF101" s="75"/>
      <c r="AG101" s="74"/>
      <c r="AH101" s="74"/>
      <c r="AI101" s="74"/>
      <c r="AJ101" s="74">
        <f>SUM(AG101:AI101)</f>
        <v>0</v>
      </c>
      <c r="AK101" s="75"/>
      <c r="AL101" s="74"/>
      <c r="AM101" s="74"/>
      <c r="AN101" s="74"/>
      <c r="AO101" s="74">
        <f>SUM(AL101:AN101)</f>
        <v>0</v>
      </c>
      <c r="AP101" s="75"/>
      <c r="AQ101" s="74"/>
      <c r="AR101" s="74"/>
      <c r="AS101" s="74"/>
      <c r="AT101" s="74">
        <f>SUM(AQ101:AS101)</f>
        <v>0</v>
      </c>
      <c r="AU101" s="75"/>
      <c r="AV101" s="74"/>
      <c r="AW101" s="74"/>
      <c r="AX101" s="74"/>
      <c r="AY101" s="74">
        <f>SUM(AV101:AX101)</f>
        <v>0</v>
      </c>
      <c r="AZ101" s="75"/>
    </row>
    <row r="102" spans="1:52" s="46" customFormat="1" ht="12" hidden="1" customHeight="1">
      <c r="A102" s="417">
        <v>2000</v>
      </c>
      <c r="B102" s="73" t="s">
        <v>133</v>
      </c>
      <c r="C102" s="74"/>
      <c r="D102" s="74">
        <v>0</v>
      </c>
      <c r="E102" s="74"/>
      <c r="F102" s="74">
        <f>SUM(C102:E102)</f>
        <v>0</v>
      </c>
      <c r="G102" s="75"/>
      <c r="H102" s="74"/>
      <c r="I102" s="74">
        <v>0</v>
      </c>
      <c r="J102" s="74"/>
      <c r="K102" s="74">
        <f>SUM(H102:J102)</f>
        <v>0</v>
      </c>
      <c r="L102" s="75"/>
      <c r="M102" s="74">
        <f t="shared" si="65"/>
        <v>0</v>
      </c>
      <c r="N102" s="74">
        <f t="shared" si="65"/>
        <v>0</v>
      </c>
      <c r="O102" s="74"/>
      <c r="P102" s="74">
        <f>SUM(M102:O102)</f>
        <v>0</v>
      </c>
      <c r="Q102" s="75"/>
      <c r="R102" s="74"/>
      <c r="S102" s="74">
        <v>0</v>
      </c>
      <c r="T102" s="74"/>
      <c r="U102" s="74">
        <f>SUM(R102:T102)</f>
        <v>0</v>
      </c>
      <c r="V102" s="75"/>
      <c r="W102" s="74"/>
      <c r="X102" s="74">
        <v>0</v>
      </c>
      <c r="Y102" s="74"/>
      <c r="Z102" s="74">
        <f>SUM(W102:Y102)</f>
        <v>0</v>
      </c>
      <c r="AA102" s="75"/>
      <c r="AB102" s="74">
        <f t="shared" si="66"/>
        <v>0</v>
      </c>
      <c r="AC102" s="74">
        <f t="shared" si="66"/>
        <v>0</v>
      </c>
      <c r="AD102" s="74"/>
      <c r="AE102" s="74">
        <f>SUM(AB102:AD102)</f>
        <v>0</v>
      </c>
      <c r="AF102" s="75"/>
      <c r="AG102" s="74"/>
      <c r="AH102" s="74">
        <v>0</v>
      </c>
      <c r="AI102" s="74"/>
      <c r="AJ102" s="74">
        <f>SUM(AG102:AI102)</f>
        <v>0</v>
      </c>
      <c r="AK102" s="75"/>
      <c r="AL102" s="74"/>
      <c r="AM102" s="74">
        <v>0</v>
      </c>
      <c r="AN102" s="74"/>
      <c r="AO102" s="74">
        <f>SUM(AL102:AN102)</f>
        <v>0</v>
      </c>
      <c r="AP102" s="75"/>
      <c r="AQ102" s="74"/>
      <c r="AR102" s="74">
        <v>0</v>
      </c>
      <c r="AS102" s="74"/>
      <c r="AT102" s="74">
        <f>SUM(AQ102:AS102)</f>
        <v>0</v>
      </c>
      <c r="AU102" s="75"/>
      <c r="AV102" s="74"/>
      <c r="AW102" s="74">
        <v>0</v>
      </c>
      <c r="AX102" s="74"/>
      <c r="AY102" s="74">
        <f>SUM(AV102:AX102)</f>
        <v>0</v>
      </c>
      <c r="AZ102" s="75"/>
    </row>
    <row r="103" spans="1:52" s="46" customFormat="1" ht="12" hidden="1" customHeight="1">
      <c r="A103" s="417">
        <v>2100</v>
      </c>
      <c r="B103" s="73" t="s">
        <v>167</v>
      </c>
      <c r="C103" s="74"/>
      <c r="D103" s="74">
        <v>0</v>
      </c>
      <c r="E103" s="74"/>
      <c r="F103" s="74">
        <f>SUM(C103:E103)</f>
        <v>0</v>
      </c>
      <c r="G103" s="75"/>
      <c r="H103" s="74"/>
      <c r="I103" s="74">
        <v>0</v>
      </c>
      <c r="J103" s="74"/>
      <c r="K103" s="74">
        <f>SUM(H103:J103)</f>
        <v>0</v>
      </c>
      <c r="L103" s="75"/>
      <c r="M103" s="74">
        <f t="shared" si="65"/>
        <v>0</v>
      </c>
      <c r="N103" s="74">
        <f t="shared" si="65"/>
        <v>0</v>
      </c>
      <c r="O103" s="74"/>
      <c r="P103" s="74">
        <f>SUM(M103:O103)</f>
        <v>0</v>
      </c>
      <c r="Q103" s="75"/>
      <c r="R103" s="74"/>
      <c r="S103" s="74">
        <v>0</v>
      </c>
      <c r="T103" s="74"/>
      <c r="U103" s="74">
        <f>SUM(R103:T103)</f>
        <v>0</v>
      </c>
      <c r="V103" s="75"/>
      <c r="W103" s="74"/>
      <c r="X103" s="74">
        <v>0</v>
      </c>
      <c r="Y103" s="74"/>
      <c r="Z103" s="74">
        <f>SUM(W103:Y103)</f>
        <v>0</v>
      </c>
      <c r="AA103" s="75"/>
      <c r="AB103" s="74">
        <f t="shared" si="66"/>
        <v>0</v>
      </c>
      <c r="AC103" s="74">
        <f t="shared" si="66"/>
        <v>0</v>
      </c>
      <c r="AD103" s="74"/>
      <c r="AE103" s="74">
        <f>SUM(AB103:AD103)</f>
        <v>0</v>
      </c>
      <c r="AF103" s="75"/>
      <c r="AG103" s="74"/>
      <c r="AH103" s="74">
        <v>0</v>
      </c>
      <c r="AI103" s="74"/>
      <c r="AJ103" s="74">
        <f>SUM(AG103:AI103)</f>
        <v>0</v>
      </c>
      <c r="AK103" s="75"/>
      <c r="AL103" s="74"/>
      <c r="AM103" s="74">
        <v>0</v>
      </c>
      <c r="AN103" s="74"/>
      <c r="AO103" s="74">
        <f>SUM(AL103:AN103)</f>
        <v>0</v>
      </c>
      <c r="AP103" s="75"/>
      <c r="AQ103" s="74"/>
      <c r="AR103" s="74">
        <v>0</v>
      </c>
      <c r="AS103" s="74"/>
      <c r="AT103" s="74">
        <f>SUM(AQ103:AS103)</f>
        <v>0</v>
      </c>
      <c r="AU103" s="75"/>
      <c r="AV103" s="74"/>
      <c r="AW103" s="74">
        <v>0</v>
      </c>
      <c r="AX103" s="74"/>
      <c r="AY103" s="74">
        <f>SUM(AV103:AX103)</f>
        <v>0</v>
      </c>
      <c r="AZ103" s="75"/>
    </row>
    <row r="104" spans="1:52" s="46" customFormat="1" ht="12" hidden="1" customHeight="1">
      <c r="A104" s="417">
        <v>2200</v>
      </c>
      <c r="B104" s="73" t="s">
        <v>168</v>
      </c>
      <c r="C104" s="74"/>
      <c r="D104" s="74">
        <v>0</v>
      </c>
      <c r="E104" s="74"/>
      <c r="F104" s="74">
        <f>SUM(C104:E104)</f>
        <v>0</v>
      </c>
      <c r="G104" s="75"/>
      <c r="H104" s="74"/>
      <c r="I104" s="74">
        <v>0</v>
      </c>
      <c r="J104" s="74"/>
      <c r="K104" s="74">
        <f>SUM(H104:J104)</f>
        <v>0</v>
      </c>
      <c r="L104" s="75"/>
      <c r="M104" s="74">
        <f t="shared" si="65"/>
        <v>0</v>
      </c>
      <c r="N104" s="74">
        <f t="shared" si="65"/>
        <v>0</v>
      </c>
      <c r="O104" s="74"/>
      <c r="P104" s="74">
        <f>SUM(M104:O104)</f>
        <v>0</v>
      </c>
      <c r="Q104" s="75"/>
      <c r="R104" s="74"/>
      <c r="S104" s="74">
        <v>0</v>
      </c>
      <c r="T104" s="74"/>
      <c r="U104" s="74">
        <f>SUM(R104:T104)</f>
        <v>0</v>
      </c>
      <c r="V104" s="75"/>
      <c r="W104" s="74"/>
      <c r="X104" s="74">
        <v>0</v>
      </c>
      <c r="Y104" s="74"/>
      <c r="Z104" s="74">
        <f>SUM(W104:Y104)</f>
        <v>0</v>
      </c>
      <c r="AA104" s="75"/>
      <c r="AB104" s="74">
        <f t="shared" si="66"/>
        <v>0</v>
      </c>
      <c r="AC104" s="74">
        <f t="shared" si="66"/>
        <v>0</v>
      </c>
      <c r="AD104" s="74"/>
      <c r="AE104" s="74">
        <f>SUM(AB104:AD104)</f>
        <v>0</v>
      </c>
      <c r="AF104" s="75"/>
      <c r="AG104" s="74"/>
      <c r="AH104" s="74">
        <v>0</v>
      </c>
      <c r="AI104" s="74"/>
      <c r="AJ104" s="74">
        <f>SUM(AG104:AI104)</f>
        <v>0</v>
      </c>
      <c r="AK104" s="75"/>
      <c r="AL104" s="74"/>
      <c r="AM104" s="74">
        <v>0</v>
      </c>
      <c r="AN104" s="74"/>
      <c r="AO104" s="74">
        <f>SUM(AL104:AN104)</f>
        <v>0</v>
      </c>
      <c r="AP104" s="75"/>
      <c r="AQ104" s="74"/>
      <c r="AR104" s="74">
        <v>0</v>
      </c>
      <c r="AS104" s="74"/>
      <c r="AT104" s="74">
        <f>SUM(AQ104:AS104)</f>
        <v>0</v>
      </c>
      <c r="AU104" s="75"/>
      <c r="AV104" s="74"/>
      <c r="AW104" s="74">
        <v>0</v>
      </c>
      <c r="AX104" s="74"/>
      <c r="AY104" s="74">
        <f>SUM(AV104:AX104)</f>
        <v>0</v>
      </c>
      <c r="AZ104" s="75"/>
    </row>
    <row r="105" spans="1:52" s="46" customFormat="1" ht="12" hidden="1" customHeight="1">
      <c r="A105" s="417">
        <v>2800</v>
      </c>
      <c r="B105" s="73" t="s">
        <v>169</v>
      </c>
      <c r="C105" s="74"/>
      <c r="D105" s="74">
        <v>0</v>
      </c>
      <c r="E105" s="74"/>
      <c r="F105" s="74">
        <f>SUM(C105:E105)</f>
        <v>0</v>
      </c>
      <c r="G105" s="75"/>
      <c r="H105" s="74"/>
      <c r="I105" s="74">
        <v>0</v>
      </c>
      <c r="J105" s="74"/>
      <c r="K105" s="74">
        <f>SUM(H105:J105)</f>
        <v>0</v>
      </c>
      <c r="L105" s="75"/>
      <c r="M105" s="74">
        <f t="shared" si="65"/>
        <v>0</v>
      </c>
      <c r="N105" s="74">
        <f t="shared" si="65"/>
        <v>0</v>
      </c>
      <c r="O105" s="74"/>
      <c r="P105" s="74">
        <f>SUM(M105:O105)</f>
        <v>0</v>
      </c>
      <c r="Q105" s="75"/>
      <c r="R105" s="74"/>
      <c r="S105" s="74">
        <v>0</v>
      </c>
      <c r="T105" s="74"/>
      <c r="U105" s="74">
        <f>SUM(R105:T105)</f>
        <v>0</v>
      </c>
      <c r="V105" s="75"/>
      <c r="W105" s="74"/>
      <c r="X105" s="74">
        <v>0</v>
      </c>
      <c r="Y105" s="74"/>
      <c r="Z105" s="74">
        <f>SUM(W105:Y105)</f>
        <v>0</v>
      </c>
      <c r="AA105" s="75"/>
      <c r="AB105" s="74">
        <f t="shared" si="66"/>
        <v>0</v>
      </c>
      <c r="AC105" s="74">
        <f t="shared" si="66"/>
        <v>0</v>
      </c>
      <c r="AD105" s="74"/>
      <c r="AE105" s="74">
        <f>SUM(AB105:AD105)</f>
        <v>0</v>
      </c>
      <c r="AF105" s="75"/>
      <c r="AG105" s="74"/>
      <c r="AH105" s="74">
        <v>0</v>
      </c>
      <c r="AI105" s="74"/>
      <c r="AJ105" s="74">
        <f>SUM(AG105:AI105)</f>
        <v>0</v>
      </c>
      <c r="AK105" s="75"/>
      <c r="AL105" s="74"/>
      <c r="AM105" s="74">
        <v>0</v>
      </c>
      <c r="AN105" s="74"/>
      <c r="AO105" s="74">
        <f>SUM(AL105:AN105)</f>
        <v>0</v>
      </c>
      <c r="AP105" s="75"/>
      <c r="AQ105" s="74"/>
      <c r="AR105" s="74">
        <v>0</v>
      </c>
      <c r="AS105" s="74"/>
      <c r="AT105" s="74">
        <f>SUM(AQ105:AS105)</f>
        <v>0</v>
      </c>
      <c r="AU105" s="75"/>
      <c r="AV105" s="74"/>
      <c r="AW105" s="74">
        <v>0</v>
      </c>
      <c r="AX105" s="74"/>
      <c r="AY105" s="74">
        <f>SUM(AV105:AX105)</f>
        <v>0</v>
      </c>
      <c r="AZ105" s="75"/>
    </row>
    <row r="106" spans="1:52" s="46" customFormat="1" ht="12" hidden="1" customHeight="1">
      <c r="A106" s="145"/>
      <c r="B106" s="73"/>
      <c r="C106" s="74"/>
      <c r="D106" s="74"/>
      <c r="E106" s="74"/>
      <c r="F106" s="74"/>
      <c r="G106" s="75"/>
      <c r="H106" s="74"/>
      <c r="I106" s="74"/>
      <c r="J106" s="74"/>
      <c r="K106" s="74"/>
      <c r="L106" s="75"/>
      <c r="M106" s="74"/>
      <c r="N106" s="74"/>
      <c r="O106" s="74"/>
      <c r="P106" s="74"/>
      <c r="Q106" s="75"/>
      <c r="R106" s="74"/>
      <c r="S106" s="74"/>
      <c r="T106" s="74"/>
      <c r="U106" s="74"/>
      <c r="V106" s="75"/>
      <c r="W106" s="74"/>
      <c r="X106" s="74"/>
      <c r="Y106" s="74"/>
      <c r="Z106" s="74"/>
      <c r="AA106" s="75"/>
      <c r="AB106" s="74"/>
      <c r="AC106" s="74"/>
      <c r="AD106" s="74"/>
      <c r="AE106" s="74"/>
      <c r="AF106" s="75"/>
      <c r="AG106" s="74"/>
      <c r="AH106" s="74"/>
      <c r="AI106" s="74"/>
      <c r="AJ106" s="74"/>
      <c r="AK106" s="75"/>
      <c r="AL106" s="74"/>
      <c r="AM106" s="74"/>
      <c r="AN106" s="74"/>
      <c r="AO106" s="74"/>
      <c r="AP106" s="75"/>
      <c r="AQ106" s="74"/>
      <c r="AR106" s="74"/>
      <c r="AS106" s="74"/>
      <c r="AT106" s="74"/>
      <c r="AU106" s="75"/>
      <c r="AV106" s="74"/>
      <c r="AW106" s="74"/>
      <c r="AX106" s="74"/>
      <c r="AY106" s="74"/>
      <c r="AZ106" s="75"/>
    </row>
    <row r="107" spans="1:52" s="46" customFormat="1" ht="12" customHeight="1">
      <c r="A107" s="131"/>
      <c r="B107" s="134" t="s">
        <v>465</v>
      </c>
      <c r="C107" s="76">
        <f>SUM(C101:C106)</f>
        <v>0</v>
      </c>
      <c r="D107" s="76">
        <f>SUM(D101:D106)</f>
        <v>0</v>
      </c>
      <c r="E107" s="76"/>
      <c r="F107" s="76">
        <f>SUM(C107:E107)</f>
        <v>0</v>
      </c>
      <c r="G107" s="77"/>
      <c r="H107" s="76">
        <f>SUM(H101:H106)</f>
        <v>0</v>
      </c>
      <c r="I107" s="76">
        <f>SUM(I101:I106)</f>
        <v>0</v>
      </c>
      <c r="J107" s="76"/>
      <c r="K107" s="76">
        <f>SUM(H107:J107)</f>
        <v>0</v>
      </c>
      <c r="L107" s="77"/>
      <c r="M107" s="76">
        <f>INDEX($H107:$J107,1,MATCH(M$8,$H$8:$J$8,0))-INDEX($C107:$E107,1,MATCH(M$8,$C$8:$E$8,0))</f>
        <v>0</v>
      </c>
      <c r="N107" s="76">
        <f>INDEX($H107:$J107,1,MATCH(N$8,$H$8:$J$8,0))-INDEX($C107:$E107,1,MATCH(N$8,$C$8:$E$8,0))</f>
        <v>0</v>
      </c>
      <c r="O107" s="76"/>
      <c r="P107" s="76">
        <f>SUM(M107:O107)</f>
        <v>0</v>
      </c>
      <c r="Q107" s="77"/>
      <c r="R107" s="76">
        <f>SUM(R101:R106)</f>
        <v>0</v>
      </c>
      <c r="S107" s="76">
        <f>SUM(S101:S106)</f>
        <v>0</v>
      </c>
      <c r="T107" s="76"/>
      <c r="U107" s="76">
        <f>SUM(R107:T107)</f>
        <v>0</v>
      </c>
      <c r="V107" s="77"/>
      <c r="W107" s="76">
        <f>SUM(W101:W106)</f>
        <v>0</v>
      </c>
      <c r="X107" s="76">
        <f>SUM(X101:X106)</f>
        <v>0</v>
      </c>
      <c r="Y107" s="76"/>
      <c r="Z107" s="76">
        <f>SUM(W107:Y107)</f>
        <v>0</v>
      </c>
      <c r="AA107" s="77"/>
      <c r="AB107" s="76">
        <f>INDEX($H107:$J107,1,MATCH(AB$8,$H$8:$J$8,0))-INDEX($C107:$E107,1,MATCH(AB$8,$C$8:$E$8,0))</f>
        <v>0</v>
      </c>
      <c r="AC107" s="76">
        <f>INDEX($H107:$J107,1,MATCH(AC$8,$H$8:$J$8,0))-INDEX($C107:$E107,1,MATCH(AC$8,$C$8:$E$8,0))</f>
        <v>0</v>
      </c>
      <c r="AD107" s="76"/>
      <c r="AE107" s="76">
        <f>SUM(AB107:AD107)</f>
        <v>0</v>
      </c>
      <c r="AF107" s="77"/>
      <c r="AG107" s="76">
        <f>SUM(AG101:AG106)</f>
        <v>0</v>
      </c>
      <c r="AH107" s="76">
        <f>SUM(AH101:AH106)</f>
        <v>0</v>
      </c>
      <c r="AI107" s="76"/>
      <c r="AJ107" s="76">
        <f>SUM(AG107:AI107)</f>
        <v>0</v>
      </c>
      <c r="AK107" s="77"/>
      <c r="AL107" s="76">
        <f>SUM(AL101:AL106)</f>
        <v>0</v>
      </c>
      <c r="AM107" s="76">
        <f>SUM(AM101:AM106)</f>
        <v>0</v>
      </c>
      <c r="AN107" s="76"/>
      <c r="AO107" s="76">
        <f>SUM(AL107:AN107)</f>
        <v>0</v>
      </c>
      <c r="AP107" s="77"/>
      <c r="AQ107" s="76">
        <f>SUM(AQ101:AQ106)</f>
        <v>0</v>
      </c>
      <c r="AR107" s="76">
        <f>SUM(AR101:AR106)</f>
        <v>0</v>
      </c>
      <c r="AS107" s="76"/>
      <c r="AT107" s="76">
        <f>SUM(AQ107:AS107)</f>
        <v>0</v>
      </c>
      <c r="AU107" s="77"/>
      <c r="AV107" s="76">
        <f>SUM(AV101:AV106)</f>
        <v>0</v>
      </c>
      <c r="AW107" s="76">
        <f>SUM(AW101:AW106)</f>
        <v>0</v>
      </c>
      <c r="AX107" s="76"/>
      <c r="AY107" s="76">
        <f>SUM(AV107:AX107)</f>
        <v>0</v>
      </c>
      <c r="AZ107" s="77"/>
    </row>
    <row r="108" spans="1:52" s="46" customFormat="1" ht="12" customHeight="1">
      <c r="A108" s="55"/>
      <c r="B108" s="78"/>
      <c r="C108" s="74"/>
      <c r="D108" s="74"/>
      <c r="E108" s="74"/>
      <c r="F108" s="74"/>
      <c r="G108" s="75"/>
      <c r="H108" s="74"/>
      <c r="I108" s="74"/>
      <c r="J108" s="74"/>
      <c r="K108" s="74"/>
      <c r="L108" s="75"/>
      <c r="M108" s="74"/>
      <c r="N108" s="74"/>
      <c r="O108" s="74"/>
      <c r="P108" s="74"/>
      <c r="Q108" s="75"/>
      <c r="R108" s="74"/>
      <c r="S108" s="74"/>
      <c r="T108" s="74"/>
      <c r="U108" s="74"/>
      <c r="V108" s="75"/>
      <c r="W108" s="74"/>
      <c r="X108" s="74"/>
      <c r="Y108" s="74"/>
      <c r="Z108" s="74"/>
      <c r="AA108" s="75"/>
      <c r="AB108" s="74"/>
      <c r="AC108" s="74"/>
      <c r="AD108" s="74"/>
      <c r="AE108" s="74"/>
      <c r="AF108" s="75"/>
      <c r="AG108" s="74"/>
      <c r="AH108" s="74"/>
      <c r="AI108" s="74"/>
      <c r="AJ108" s="74"/>
      <c r="AK108" s="75"/>
      <c r="AL108" s="74"/>
      <c r="AM108" s="74"/>
      <c r="AN108" s="74"/>
      <c r="AO108" s="74"/>
      <c r="AP108" s="75"/>
      <c r="AQ108" s="74"/>
      <c r="AR108" s="74"/>
      <c r="AS108" s="74"/>
      <c r="AT108" s="74"/>
      <c r="AU108" s="75"/>
      <c r="AV108" s="74"/>
      <c r="AW108" s="74"/>
      <c r="AX108" s="74"/>
      <c r="AY108" s="74"/>
      <c r="AZ108" s="75"/>
    </row>
    <row r="109" spans="1:52" s="46" customFormat="1" ht="12" customHeight="1">
      <c r="A109" s="134" t="s">
        <v>134</v>
      </c>
      <c r="C109" s="74"/>
      <c r="D109" s="74"/>
      <c r="E109" s="74"/>
      <c r="F109" s="74"/>
      <c r="G109" s="75"/>
      <c r="H109" s="74"/>
      <c r="I109" s="74"/>
      <c r="J109" s="74"/>
      <c r="K109" s="74"/>
      <c r="L109" s="75"/>
      <c r="M109" s="74"/>
      <c r="N109" s="74"/>
      <c r="O109" s="74"/>
      <c r="P109" s="74"/>
      <c r="Q109" s="75"/>
      <c r="R109" s="74"/>
      <c r="S109" s="74"/>
      <c r="T109" s="74"/>
      <c r="U109" s="74"/>
      <c r="V109" s="75"/>
      <c r="W109" s="74"/>
      <c r="X109" s="74"/>
      <c r="Y109" s="74"/>
      <c r="Z109" s="74"/>
      <c r="AA109" s="75"/>
      <c r="AB109" s="74"/>
      <c r="AC109" s="74"/>
      <c r="AD109" s="74"/>
      <c r="AE109" s="74"/>
      <c r="AF109" s="75"/>
      <c r="AG109" s="74"/>
      <c r="AH109" s="74"/>
      <c r="AI109" s="74"/>
      <c r="AJ109" s="74"/>
      <c r="AK109" s="75"/>
      <c r="AL109" s="74"/>
      <c r="AM109" s="74"/>
      <c r="AN109" s="74"/>
      <c r="AO109" s="74"/>
      <c r="AP109" s="75"/>
      <c r="AQ109" s="74"/>
      <c r="AR109" s="74"/>
      <c r="AS109" s="74"/>
      <c r="AT109" s="74"/>
      <c r="AU109" s="75"/>
      <c r="AV109" s="74"/>
      <c r="AW109" s="74"/>
      <c r="AX109" s="74"/>
      <c r="AY109" s="74"/>
      <c r="AZ109" s="75"/>
    </row>
    <row r="110" spans="1:52" s="46" customFormat="1" ht="12" hidden="1" customHeight="1">
      <c r="A110" s="145" t="s">
        <v>24</v>
      </c>
      <c r="B110" s="73"/>
      <c r="C110" s="74"/>
      <c r="D110" s="74"/>
      <c r="E110" s="74"/>
      <c r="F110" s="74">
        <f t="shared" ref="F110:F117" si="67">SUM(C110:E110)</f>
        <v>0</v>
      </c>
      <c r="G110" s="75"/>
      <c r="H110" s="74"/>
      <c r="I110" s="74"/>
      <c r="J110" s="74"/>
      <c r="K110" s="74">
        <f t="shared" ref="K110:K117" si="68">SUM(H110:J110)</f>
        <v>0</v>
      </c>
      <c r="L110" s="75"/>
      <c r="M110" s="74">
        <f t="shared" ref="M110:N117" si="69">INDEX($H110:$J110,1,MATCH(M$8,$H$8:$J$8,0))-INDEX($C110:$E110,1,MATCH(M$8,$C$8:$E$8,0))</f>
        <v>0</v>
      </c>
      <c r="N110" s="74">
        <f t="shared" si="69"/>
        <v>0</v>
      </c>
      <c r="O110" s="74"/>
      <c r="P110" s="74">
        <f t="shared" ref="P110:P117" si="70">SUM(M110:O110)</f>
        <v>0</v>
      </c>
      <c r="Q110" s="75"/>
      <c r="R110" s="74"/>
      <c r="S110" s="74"/>
      <c r="T110" s="74"/>
      <c r="U110" s="74">
        <f t="shared" ref="U110:U117" si="71">SUM(R110:T110)</f>
        <v>0</v>
      </c>
      <c r="V110" s="75"/>
      <c r="W110" s="74"/>
      <c r="X110" s="74"/>
      <c r="Y110" s="74"/>
      <c r="Z110" s="74">
        <f t="shared" ref="Z110:Z117" si="72">SUM(W110:Y110)</f>
        <v>0</v>
      </c>
      <c r="AA110" s="75"/>
      <c r="AB110" s="74">
        <f t="shared" ref="AB110:AC117" si="73">INDEX($H110:$J110,1,MATCH(AB$8,$H$8:$J$8,0))-INDEX($C110:$E110,1,MATCH(AB$8,$C$8:$E$8,0))</f>
        <v>0</v>
      </c>
      <c r="AC110" s="74">
        <f t="shared" si="73"/>
        <v>0</v>
      </c>
      <c r="AD110" s="74"/>
      <c r="AE110" s="74">
        <f t="shared" ref="AE110:AE117" si="74">SUM(AB110:AD110)</f>
        <v>0</v>
      </c>
      <c r="AF110" s="75"/>
      <c r="AG110" s="74"/>
      <c r="AH110" s="74"/>
      <c r="AI110" s="74"/>
      <c r="AJ110" s="74">
        <f t="shared" ref="AJ110:AJ117" si="75">SUM(AG110:AI110)</f>
        <v>0</v>
      </c>
      <c r="AK110" s="75"/>
      <c r="AL110" s="74"/>
      <c r="AM110" s="74"/>
      <c r="AN110" s="74"/>
      <c r="AO110" s="74">
        <f t="shared" ref="AO110:AO117" si="76">SUM(AL110:AN110)</f>
        <v>0</v>
      </c>
      <c r="AP110" s="75"/>
      <c r="AQ110" s="74"/>
      <c r="AR110" s="74"/>
      <c r="AS110" s="74"/>
      <c r="AT110" s="74">
        <f t="shared" ref="AT110:AT117" si="77">SUM(AQ110:AS110)</f>
        <v>0</v>
      </c>
      <c r="AU110" s="75"/>
      <c r="AV110" s="74"/>
      <c r="AW110" s="74"/>
      <c r="AX110" s="74"/>
      <c r="AY110" s="74">
        <f t="shared" ref="AY110:AY117" si="78">SUM(AV110:AX110)</f>
        <v>0</v>
      </c>
      <c r="AZ110" s="75"/>
    </row>
    <row r="111" spans="1:52" s="46" customFormat="1" ht="12" hidden="1" customHeight="1">
      <c r="A111" s="417">
        <v>3000</v>
      </c>
      <c r="B111" s="73" t="s">
        <v>134</v>
      </c>
      <c r="C111" s="74"/>
      <c r="D111" s="74">
        <v>0</v>
      </c>
      <c r="E111" s="74"/>
      <c r="F111" s="74">
        <f t="shared" si="67"/>
        <v>0</v>
      </c>
      <c r="G111" s="75"/>
      <c r="H111" s="74"/>
      <c r="I111" s="74">
        <v>0</v>
      </c>
      <c r="J111" s="74"/>
      <c r="K111" s="74">
        <f t="shared" si="68"/>
        <v>0</v>
      </c>
      <c r="L111" s="75"/>
      <c r="M111" s="74">
        <f t="shared" si="69"/>
        <v>0</v>
      </c>
      <c r="N111" s="74">
        <f t="shared" si="69"/>
        <v>0</v>
      </c>
      <c r="O111" s="74"/>
      <c r="P111" s="74">
        <f t="shared" si="70"/>
        <v>0</v>
      </c>
      <c r="Q111" s="75"/>
      <c r="R111" s="74"/>
      <c r="S111" s="74">
        <v>0</v>
      </c>
      <c r="T111" s="74"/>
      <c r="U111" s="74">
        <f t="shared" si="71"/>
        <v>0</v>
      </c>
      <c r="V111" s="75"/>
      <c r="W111" s="74"/>
      <c r="X111" s="74">
        <v>0</v>
      </c>
      <c r="Y111" s="74"/>
      <c r="Z111" s="74">
        <f t="shared" si="72"/>
        <v>0</v>
      </c>
      <c r="AA111" s="75"/>
      <c r="AB111" s="74">
        <f t="shared" si="73"/>
        <v>0</v>
      </c>
      <c r="AC111" s="74">
        <f t="shared" si="73"/>
        <v>0</v>
      </c>
      <c r="AD111" s="74"/>
      <c r="AE111" s="74">
        <f t="shared" si="74"/>
        <v>0</v>
      </c>
      <c r="AF111" s="75"/>
      <c r="AG111" s="74"/>
      <c r="AH111" s="74">
        <v>0</v>
      </c>
      <c r="AI111" s="74"/>
      <c r="AJ111" s="74">
        <f t="shared" si="75"/>
        <v>0</v>
      </c>
      <c r="AK111" s="75"/>
      <c r="AL111" s="74"/>
      <c r="AM111" s="74">
        <v>0</v>
      </c>
      <c r="AN111" s="74"/>
      <c r="AO111" s="74">
        <f t="shared" si="76"/>
        <v>0</v>
      </c>
      <c r="AP111" s="75"/>
      <c r="AQ111" s="74"/>
      <c r="AR111" s="74">
        <v>0</v>
      </c>
      <c r="AS111" s="74"/>
      <c r="AT111" s="74">
        <f t="shared" si="77"/>
        <v>0</v>
      </c>
      <c r="AU111" s="75"/>
      <c r="AV111" s="74"/>
      <c r="AW111" s="74">
        <v>0</v>
      </c>
      <c r="AX111" s="74"/>
      <c r="AY111" s="74">
        <f t="shared" si="78"/>
        <v>0</v>
      </c>
      <c r="AZ111" s="75"/>
    </row>
    <row r="112" spans="1:52" s="46" customFormat="1" ht="12" hidden="1" customHeight="1">
      <c r="A112" s="417">
        <v>3100</v>
      </c>
      <c r="B112" s="73" t="s">
        <v>170</v>
      </c>
      <c r="C112" s="74"/>
      <c r="D112" s="74">
        <v>0</v>
      </c>
      <c r="E112" s="74"/>
      <c r="F112" s="74">
        <f t="shared" si="67"/>
        <v>0</v>
      </c>
      <c r="G112" s="75"/>
      <c r="H112" s="74"/>
      <c r="I112" s="74">
        <v>0</v>
      </c>
      <c r="J112" s="74"/>
      <c r="K112" s="74">
        <f t="shared" si="68"/>
        <v>0</v>
      </c>
      <c r="L112" s="75"/>
      <c r="M112" s="74">
        <f t="shared" si="69"/>
        <v>0</v>
      </c>
      <c r="N112" s="74">
        <f t="shared" si="69"/>
        <v>0</v>
      </c>
      <c r="O112" s="74"/>
      <c r="P112" s="74">
        <f t="shared" si="70"/>
        <v>0</v>
      </c>
      <c r="Q112" s="75"/>
      <c r="R112" s="74"/>
      <c r="S112" s="74">
        <v>0</v>
      </c>
      <c r="T112" s="74"/>
      <c r="U112" s="74">
        <f t="shared" si="71"/>
        <v>0</v>
      </c>
      <c r="V112" s="75"/>
      <c r="W112" s="74"/>
      <c r="X112" s="74">
        <v>0</v>
      </c>
      <c r="Y112" s="74"/>
      <c r="Z112" s="74">
        <f t="shared" si="72"/>
        <v>0</v>
      </c>
      <c r="AA112" s="75"/>
      <c r="AB112" s="74">
        <f t="shared" si="73"/>
        <v>0</v>
      </c>
      <c r="AC112" s="74">
        <f t="shared" si="73"/>
        <v>0</v>
      </c>
      <c r="AD112" s="74"/>
      <c r="AE112" s="74">
        <f t="shared" si="74"/>
        <v>0</v>
      </c>
      <c r="AF112" s="75"/>
      <c r="AG112" s="74"/>
      <c r="AH112" s="74">
        <v>0</v>
      </c>
      <c r="AI112" s="74"/>
      <c r="AJ112" s="74">
        <f t="shared" si="75"/>
        <v>0</v>
      </c>
      <c r="AK112" s="75"/>
      <c r="AL112" s="74"/>
      <c r="AM112" s="74">
        <v>0</v>
      </c>
      <c r="AN112" s="74"/>
      <c r="AO112" s="74">
        <f t="shared" si="76"/>
        <v>0</v>
      </c>
      <c r="AP112" s="75"/>
      <c r="AQ112" s="74"/>
      <c r="AR112" s="74">
        <v>0</v>
      </c>
      <c r="AS112" s="74"/>
      <c r="AT112" s="74">
        <f t="shared" si="77"/>
        <v>0</v>
      </c>
      <c r="AU112" s="75"/>
      <c r="AV112" s="74"/>
      <c r="AW112" s="74">
        <v>0</v>
      </c>
      <c r="AX112" s="74"/>
      <c r="AY112" s="74">
        <f t="shared" si="78"/>
        <v>0</v>
      </c>
      <c r="AZ112" s="75"/>
    </row>
    <row r="113" spans="1:52" s="46" customFormat="1" ht="12" customHeight="1">
      <c r="A113" s="417">
        <v>3110</v>
      </c>
      <c r="B113" s="73" t="s">
        <v>171</v>
      </c>
      <c r="C113" s="74"/>
      <c r="D113" s="74">
        <v>0</v>
      </c>
      <c r="E113" s="74"/>
      <c r="F113" s="74">
        <f t="shared" si="67"/>
        <v>0</v>
      </c>
      <c r="G113" s="75"/>
      <c r="H113" s="74"/>
      <c r="I113" s="74">
        <v>0</v>
      </c>
      <c r="J113" s="74"/>
      <c r="K113" s="74">
        <f t="shared" si="68"/>
        <v>0</v>
      </c>
      <c r="L113" s="75"/>
      <c r="M113" s="74">
        <f t="shared" si="69"/>
        <v>0</v>
      </c>
      <c r="N113" s="74">
        <f t="shared" si="69"/>
        <v>0</v>
      </c>
      <c r="O113" s="74"/>
      <c r="P113" s="74">
        <f t="shared" si="70"/>
        <v>0</v>
      </c>
      <c r="Q113" s="75"/>
      <c r="R113" s="74"/>
      <c r="S113" s="74">
        <v>1085643</v>
      </c>
      <c r="T113" s="74"/>
      <c r="U113" s="74">
        <f t="shared" si="71"/>
        <v>1085643</v>
      </c>
      <c r="V113" s="75"/>
      <c r="W113" s="74"/>
      <c r="X113" s="74">
        <v>1185030</v>
      </c>
      <c r="Y113" s="74"/>
      <c r="Z113" s="74">
        <f t="shared" si="72"/>
        <v>1185030</v>
      </c>
      <c r="AA113" s="75"/>
      <c r="AB113" s="74">
        <f t="shared" si="73"/>
        <v>0</v>
      </c>
      <c r="AC113" s="74">
        <f t="shared" si="73"/>
        <v>0</v>
      </c>
      <c r="AD113" s="74"/>
      <c r="AE113" s="74">
        <f t="shared" si="74"/>
        <v>0</v>
      </c>
      <c r="AF113" s="75"/>
      <c r="AG113" s="74"/>
      <c r="AH113" s="74">
        <v>1813095.9</v>
      </c>
      <c r="AI113" s="74"/>
      <c r="AJ113" s="74">
        <f t="shared" si="75"/>
        <v>1813095.9</v>
      </c>
      <c r="AK113" s="75"/>
      <c r="AL113" s="74"/>
      <c r="AM113" s="74">
        <v>2465810.4240000001</v>
      </c>
      <c r="AN113" s="74"/>
      <c r="AO113" s="74">
        <f t="shared" si="76"/>
        <v>2465810.4240000001</v>
      </c>
      <c r="AP113" s="75"/>
      <c r="AQ113" s="74"/>
      <c r="AR113" s="74">
        <v>3143908.2905999999</v>
      </c>
      <c r="AS113" s="74"/>
      <c r="AT113" s="74">
        <f t="shared" si="77"/>
        <v>3143908.2905999999</v>
      </c>
      <c r="AU113" s="75"/>
      <c r="AV113" s="74"/>
      <c r="AW113" s="74">
        <v>3848143.7476944001</v>
      </c>
      <c r="AX113" s="74"/>
      <c r="AY113" s="74">
        <f t="shared" si="78"/>
        <v>3848143.7476944001</v>
      </c>
      <c r="AZ113" s="75"/>
    </row>
    <row r="114" spans="1:52" s="46" customFormat="1" ht="12" customHeight="1">
      <c r="A114" s="417">
        <v>3115</v>
      </c>
      <c r="B114" s="73" t="s">
        <v>172</v>
      </c>
      <c r="C114" s="74"/>
      <c r="D114" s="74">
        <v>0</v>
      </c>
      <c r="E114" s="74"/>
      <c r="F114" s="74">
        <f t="shared" si="67"/>
        <v>0</v>
      </c>
      <c r="G114" s="75"/>
      <c r="H114" s="74"/>
      <c r="I114" s="74">
        <v>0</v>
      </c>
      <c r="J114" s="74"/>
      <c r="K114" s="74">
        <f t="shared" si="68"/>
        <v>0</v>
      </c>
      <c r="L114" s="75"/>
      <c r="M114" s="74">
        <f t="shared" si="69"/>
        <v>0</v>
      </c>
      <c r="N114" s="74">
        <f t="shared" si="69"/>
        <v>0</v>
      </c>
      <c r="O114" s="74"/>
      <c r="P114" s="74">
        <f t="shared" si="70"/>
        <v>0</v>
      </c>
      <c r="Q114" s="75"/>
      <c r="R114" s="74"/>
      <c r="S114" s="74">
        <v>0</v>
      </c>
      <c r="T114" s="74"/>
      <c r="U114" s="74">
        <f t="shared" si="71"/>
        <v>0</v>
      </c>
      <c r="V114" s="75"/>
      <c r="W114" s="74"/>
      <c r="X114" s="74">
        <v>0</v>
      </c>
      <c r="Y114" s="74"/>
      <c r="Z114" s="74">
        <f t="shared" si="72"/>
        <v>0</v>
      </c>
      <c r="AA114" s="75"/>
      <c r="AB114" s="74">
        <f t="shared" si="73"/>
        <v>0</v>
      </c>
      <c r="AC114" s="74">
        <f t="shared" si="73"/>
        <v>0</v>
      </c>
      <c r="AD114" s="74"/>
      <c r="AE114" s="74">
        <f t="shared" si="74"/>
        <v>0</v>
      </c>
      <c r="AF114" s="75"/>
      <c r="AG114" s="74"/>
      <c r="AH114" s="74">
        <v>51600</v>
      </c>
      <c r="AI114" s="74"/>
      <c r="AJ114" s="74">
        <f t="shared" si="75"/>
        <v>51600</v>
      </c>
      <c r="AK114" s="75"/>
      <c r="AL114" s="74"/>
      <c r="AM114" s="74">
        <v>77400</v>
      </c>
      <c r="AN114" s="74"/>
      <c r="AO114" s="74">
        <f t="shared" si="76"/>
        <v>77400</v>
      </c>
      <c r="AP114" s="75"/>
      <c r="AQ114" s="74"/>
      <c r="AR114" s="74">
        <v>103200</v>
      </c>
      <c r="AS114" s="74"/>
      <c r="AT114" s="74">
        <f t="shared" si="77"/>
        <v>103200</v>
      </c>
      <c r="AU114" s="75"/>
      <c r="AV114" s="74"/>
      <c r="AW114" s="74">
        <v>132225</v>
      </c>
      <c r="AX114" s="74"/>
      <c r="AY114" s="74">
        <f t="shared" si="78"/>
        <v>132225</v>
      </c>
      <c r="AZ114" s="75"/>
    </row>
    <row r="115" spans="1:52" s="46" customFormat="1" ht="12" hidden="1" customHeight="1">
      <c r="A115" s="417">
        <v>3200</v>
      </c>
      <c r="B115" s="73" t="s">
        <v>173</v>
      </c>
      <c r="C115" s="74"/>
      <c r="D115" s="74">
        <v>0</v>
      </c>
      <c r="E115" s="74"/>
      <c r="F115" s="74">
        <f t="shared" si="67"/>
        <v>0</v>
      </c>
      <c r="G115" s="75"/>
      <c r="H115" s="74"/>
      <c r="I115" s="74">
        <v>0</v>
      </c>
      <c r="J115" s="74"/>
      <c r="K115" s="74">
        <f t="shared" si="68"/>
        <v>0</v>
      </c>
      <c r="L115" s="75"/>
      <c r="M115" s="74">
        <f t="shared" si="69"/>
        <v>0</v>
      </c>
      <c r="N115" s="74">
        <f t="shared" si="69"/>
        <v>0</v>
      </c>
      <c r="O115" s="74"/>
      <c r="P115" s="74">
        <f t="shared" si="70"/>
        <v>0</v>
      </c>
      <c r="Q115" s="75"/>
      <c r="R115" s="74"/>
      <c r="S115" s="74">
        <v>0</v>
      </c>
      <c r="T115" s="74"/>
      <c r="U115" s="74">
        <f t="shared" si="71"/>
        <v>0</v>
      </c>
      <c r="V115" s="75"/>
      <c r="W115" s="74"/>
      <c r="X115" s="74">
        <v>0</v>
      </c>
      <c r="Y115" s="74"/>
      <c r="Z115" s="74">
        <f t="shared" si="72"/>
        <v>0</v>
      </c>
      <c r="AA115" s="75"/>
      <c r="AB115" s="74">
        <f t="shared" si="73"/>
        <v>0</v>
      </c>
      <c r="AC115" s="74">
        <f t="shared" si="73"/>
        <v>0</v>
      </c>
      <c r="AD115" s="74"/>
      <c r="AE115" s="74">
        <f t="shared" si="74"/>
        <v>0</v>
      </c>
      <c r="AF115" s="75"/>
      <c r="AG115" s="74"/>
      <c r="AH115" s="74">
        <v>0</v>
      </c>
      <c r="AI115" s="74"/>
      <c r="AJ115" s="74">
        <f t="shared" si="75"/>
        <v>0</v>
      </c>
      <c r="AK115" s="75"/>
      <c r="AL115" s="74"/>
      <c r="AM115" s="74">
        <v>0</v>
      </c>
      <c r="AN115" s="74"/>
      <c r="AO115" s="74">
        <f t="shared" si="76"/>
        <v>0</v>
      </c>
      <c r="AP115" s="75"/>
      <c r="AQ115" s="74"/>
      <c r="AR115" s="74">
        <v>0</v>
      </c>
      <c r="AS115" s="74"/>
      <c r="AT115" s="74">
        <f t="shared" si="77"/>
        <v>0</v>
      </c>
      <c r="AU115" s="75"/>
      <c r="AV115" s="74"/>
      <c r="AW115" s="74">
        <v>0</v>
      </c>
      <c r="AX115" s="74"/>
      <c r="AY115" s="74">
        <f t="shared" si="78"/>
        <v>0</v>
      </c>
      <c r="AZ115" s="75"/>
    </row>
    <row r="116" spans="1:52" s="46" customFormat="1" ht="12" hidden="1" customHeight="1">
      <c r="A116" s="417">
        <v>3230</v>
      </c>
      <c r="B116" s="73" t="s">
        <v>174</v>
      </c>
      <c r="C116" s="74"/>
      <c r="D116" s="74">
        <v>0</v>
      </c>
      <c r="E116" s="74"/>
      <c r="F116" s="74">
        <f t="shared" si="67"/>
        <v>0</v>
      </c>
      <c r="G116" s="75"/>
      <c r="H116" s="74"/>
      <c r="I116" s="74">
        <v>0</v>
      </c>
      <c r="J116" s="74"/>
      <c r="K116" s="74">
        <f t="shared" si="68"/>
        <v>0</v>
      </c>
      <c r="L116" s="75"/>
      <c r="M116" s="74">
        <f t="shared" si="69"/>
        <v>0</v>
      </c>
      <c r="N116" s="74">
        <f t="shared" si="69"/>
        <v>0</v>
      </c>
      <c r="O116" s="74"/>
      <c r="P116" s="74">
        <f t="shared" si="70"/>
        <v>0</v>
      </c>
      <c r="Q116" s="75"/>
      <c r="R116" s="74"/>
      <c r="S116" s="74">
        <v>0</v>
      </c>
      <c r="T116" s="74"/>
      <c r="U116" s="74">
        <f t="shared" si="71"/>
        <v>0</v>
      </c>
      <c r="V116" s="75"/>
      <c r="W116" s="74"/>
      <c r="X116" s="74">
        <v>0</v>
      </c>
      <c r="Y116" s="74"/>
      <c r="Z116" s="74">
        <f t="shared" si="72"/>
        <v>0</v>
      </c>
      <c r="AA116" s="75"/>
      <c r="AB116" s="74">
        <f t="shared" si="73"/>
        <v>0</v>
      </c>
      <c r="AC116" s="74">
        <f t="shared" si="73"/>
        <v>0</v>
      </c>
      <c r="AD116" s="74"/>
      <c r="AE116" s="74">
        <f t="shared" si="74"/>
        <v>0</v>
      </c>
      <c r="AF116" s="75"/>
      <c r="AG116" s="74"/>
      <c r="AH116" s="74">
        <v>0</v>
      </c>
      <c r="AI116" s="74"/>
      <c r="AJ116" s="74">
        <f t="shared" si="75"/>
        <v>0</v>
      </c>
      <c r="AK116" s="75"/>
      <c r="AL116" s="74"/>
      <c r="AM116" s="74">
        <v>0</v>
      </c>
      <c r="AN116" s="74"/>
      <c r="AO116" s="74">
        <f t="shared" si="76"/>
        <v>0</v>
      </c>
      <c r="AP116" s="75"/>
      <c r="AQ116" s="74"/>
      <c r="AR116" s="74">
        <v>0</v>
      </c>
      <c r="AS116" s="74"/>
      <c r="AT116" s="74">
        <f t="shared" si="77"/>
        <v>0</v>
      </c>
      <c r="AU116" s="75"/>
      <c r="AV116" s="74"/>
      <c r="AW116" s="74">
        <v>0</v>
      </c>
      <c r="AX116" s="74"/>
      <c r="AY116" s="74">
        <f t="shared" si="78"/>
        <v>0</v>
      </c>
      <c r="AZ116" s="75"/>
    </row>
    <row r="117" spans="1:52" s="46" customFormat="1" ht="12" hidden="1" customHeight="1">
      <c r="A117" s="417">
        <v>3800</v>
      </c>
      <c r="B117" s="73" t="s">
        <v>175</v>
      </c>
      <c r="C117" s="74"/>
      <c r="D117" s="74">
        <v>0</v>
      </c>
      <c r="E117" s="74"/>
      <c r="F117" s="74">
        <f t="shared" si="67"/>
        <v>0</v>
      </c>
      <c r="G117" s="75"/>
      <c r="H117" s="74"/>
      <c r="I117" s="74">
        <v>0</v>
      </c>
      <c r="J117" s="74"/>
      <c r="K117" s="74">
        <f t="shared" si="68"/>
        <v>0</v>
      </c>
      <c r="L117" s="75"/>
      <c r="M117" s="74">
        <f t="shared" si="69"/>
        <v>0</v>
      </c>
      <c r="N117" s="74">
        <f t="shared" si="69"/>
        <v>0</v>
      </c>
      <c r="O117" s="74"/>
      <c r="P117" s="74">
        <f t="shared" si="70"/>
        <v>0</v>
      </c>
      <c r="Q117" s="75"/>
      <c r="R117" s="74"/>
      <c r="S117" s="74">
        <v>0</v>
      </c>
      <c r="T117" s="74"/>
      <c r="U117" s="74">
        <f t="shared" si="71"/>
        <v>0</v>
      </c>
      <c r="V117" s="75"/>
      <c r="W117" s="74"/>
      <c r="X117" s="74">
        <v>0</v>
      </c>
      <c r="Y117" s="74"/>
      <c r="Z117" s="74">
        <f t="shared" si="72"/>
        <v>0</v>
      </c>
      <c r="AA117" s="75"/>
      <c r="AB117" s="74">
        <f t="shared" si="73"/>
        <v>0</v>
      </c>
      <c r="AC117" s="74">
        <f t="shared" si="73"/>
        <v>0</v>
      </c>
      <c r="AD117" s="74"/>
      <c r="AE117" s="74">
        <f t="shared" si="74"/>
        <v>0</v>
      </c>
      <c r="AF117" s="75"/>
      <c r="AG117" s="74"/>
      <c r="AH117" s="74">
        <v>0</v>
      </c>
      <c r="AI117" s="74"/>
      <c r="AJ117" s="74">
        <f t="shared" si="75"/>
        <v>0</v>
      </c>
      <c r="AK117" s="75"/>
      <c r="AL117" s="74"/>
      <c r="AM117" s="74">
        <v>0</v>
      </c>
      <c r="AN117" s="74"/>
      <c r="AO117" s="74">
        <f t="shared" si="76"/>
        <v>0</v>
      </c>
      <c r="AP117" s="75"/>
      <c r="AQ117" s="74"/>
      <c r="AR117" s="74">
        <v>0</v>
      </c>
      <c r="AS117" s="74"/>
      <c r="AT117" s="74">
        <f t="shared" si="77"/>
        <v>0</v>
      </c>
      <c r="AU117" s="75"/>
      <c r="AV117" s="74"/>
      <c r="AW117" s="74">
        <v>0</v>
      </c>
      <c r="AX117" s="74"/>
      <c r="AY117" s="74">
        <f t="shared" si="78"/>
        <v>0</v>
      </c>
      <c r="AZ117" s="75"/>
    </row>
    <row r="118" spans="1:52" s="46" customFormat="1" ht="12" hidden="1" customHeight="1">
      <c r="A118" s="145"/>
      <c r="B118" s="73"/>
      <c r="C118" s="74"/>
      <c r="D118" s="74"/>
      <c r="E118" s="74"/>
      <c r="F118" s="74"/>
      <c r="G118" s="75"/>
      <c r="H118" s="74"/>
      <c r="I118" s="74"/>
      <c r="J118" s="74"/>
      <c r="K118" s="74"/>
      <c r="L118" s="75"/>
      <c r="M118" s="74"/>
      <c r="N118" s="74"/>
      <c r="O118" s="74"/>
      <c r="P118" s="74"/>
      <c r="Q118" s="75"/>
      <c r="R118" s="74"/>
      <c r="S118" s="74"/>
      <c r="T118" s="74"/>
      <c r="U118" s="74"/>
      <c r="V118" s="75"/>
      <c r="W118" s="74"/>
      <c r="X118" s="74"/>
      <c r="Y118" s="74"/>
      <c r="Z118" s="74"/>
      <c r="AA118" s="75"/>
      <c r="AB118" s="74"/>
      <c r="AC118" s="74"/>
      <c r="AD118" s="74"/>
      <c r="AE118" s="74"/>
      <c r="AF118" s="75"/>
      <c r="AG118" s="74"/>
      <c r="AH118" s="74"/>
      <c r="AI118" s="74"/>
      <c r="AJ118" s="74"/>
      <c r="AK118" s="75"/>
      <c r="AL118" s="74"/>
      <c r="AM118" s="74"/>
      <c r="AN118" s="74"/>
      <c r="AO118" s="74"/>
      <c r="AP118" s="75"/>
      <c r="AQ118" s="74"/>
      <c r="AR118" s="74"/>
      <c r="AS118" s="74"/>
      <c r="AT118" s="74"/>
      <c r="AU118" s="75"/>
      <c r="AV118" s="74"/>
      <c r="AW118" s="74"/>
      <c r="AX118" s="74"/>
      <c r="AY118" s="74"/>
      <c r="AZ118" s="75"/>
    </row>
    <row r="119" spans="1:52" s="46" customFormat="1" ht="12" customHeight="1">
      <c r="A119" s="131"/>
      <c r="B119" s="134" t="s">
        <v>466</v>
      </c>
      <c r="C119" s="76">
        <f>SUM(C110:C118)</f>
        <v>0</v>
      </c>
      <c r="D119" s="76">
        <f>SUM(D110:D118)</f>
        <v>0</v>
      </c>
      <c r="E119" s="76"/>
      <c r="F119" s="76">
        <f>SUM(C119:E119)</f>
        <v>0</v>
      </c>
      <c r="G119" s="77"/>
      <c r="H119" s="76">
        <f>SUM(H110:H118)</f>
        <v>0</v>
      </c>
      <c r="I119" s="76">
        <f>SUM(I110:I118)</f>
        <v>0</v>
      </c>
      <c r="J119" s="76"/>
      <c r="K119" s="76">
        <f>SUM(H119:J119)</f>
        <v>0</v>
      </c>
      <c r="L119" s="77"/>
      <c r="M119" s="76">
        <f>INDEX($H119:$J119,1,MATCH(M$8,$H$8:$J$8,0))-INDEX($C119:$E119,1,MATCH(M$8,$C$8:$E$8,0))</f>
        <v>0</v>
      </c>
      <c r="N119" s="76">
        <f>INDEX($H119:$J119,1,MATCH(N$8,$H$8:$J$8,0))-INDEX($C119:$E119,1,MATCH(N$8,$C$8:$E$8,0))</f>
        <v>0</v>
      </c>
      <c r="O119" s="76"/>
      <c r="P119" s="76">
        <f>SUM(M119:O119)</f>
        <v>0</v>
      </c>
      <c r="Q119" s="77"/>
      <c r="R119" s="76">
        <f>SUM(R110:R118)</f>
        <v>0</v>
      </c>
      <c r="S119" s="76">
        <f>SUM(S110:S118)</f>
        <v>1085643</v>
      </c>
      <c r="T119" s="76"/>
      <c r="U119" s="76">
        <f>SUM(R119:T119)</f>
        <v>1085643</v>
      </c>
      <c r="V119" s="77"/>
      <c r="W119" s="76">
        <f>SUM(W110:W118)</f>
        <v>0</v>
      </c>
      <c r="X119" s="76">
        <f>SUM(X110:X118)</f>
        <v>1185030</v>
      </c>
      <c r="Y119" s="76"/>
      <c r="Z119" s="76">
        <f>SUM(W119:Y119)</f>
        <v>1185030</v>
      </c>
      <c r="AA119" s="77"/>
      <c r="AB119" s="76">
        <f>INDEX($H119:$J119,1,MATCH(AB$8,$H$8:$J$8,0))-INDEX($C119:$E119,1,MATCH(AB$8,$C$8:$E$8,0))</f>
        <v>0</v>
      </c>
      <c r="AC119" s="76">
        <f>INDEX($H119:$J119,1,MATCH(AC$8,$H$8:$J$8,0))-INDEX($C119:$E119,1,MATCH(AC$8,$C$8:$E$8,0))</f>
        <v>0</v>
      </c>
      <c r="AD119" s="76"/>
      <c r="AE119" s="76">
        <f>SUM(AB119:AD119)</f>
        <v>0</v>
      </c>
      <c r="AF119" s="77"/>
      <c r="AG119" s="76">
        <f>SUM(AG110:AG118)</f>
        <v>0</v>
      </c>
      <c r="AH119" s="76">
        <f>SUM(AH110:AH118)</f>
        <v>1864695.9</v>
      </c>
      <c r="AI119" s="76"/>
      <c r="AJ119" s="76">
        <f>SUM(AG119:AI119)</f>
        <v>1864695.9</v>
      </c>
      <c r="AK119" s="77"/>
      <c r="AL119" s="76">
        <f>SUM(AL110:AL118)</f>
        <v>0</v>
      </c>
      <c r="AM119" s="76">
        <f>SUM(AM110:AM118)</f>
        <v>2543210.4240000001</v>
      </c>
      <c r="AN119" s="76"/>
      <c r="AO119" s="76">
        <f>SUM(AL119:AN119)</f>
        <v>2543210.4240000001</v>
      </c>
      <c r="AP119" s="77"/>
      <c r="AQ119" s="76">
        <f>SUM(AQ110:AQ118)</f>
        <v>0</v>
      </c>
      <c r="AR119" s="76">
        <f>SUM(AR110:AR118)</f>
        <v>3247108.2905999999</v>
      </c>
      <c r="AS119" s="76"/>
      <c r="AT119" s="76">
        <f>SUM(AQ119:AS119)</f>
        <v>3247108.2905999999</v>
      </c>
      <c r="AU119" s="77"/>
      <c r="AV119" s="76">
        <f>SUM(AV110:AV118)</f>
        <v>0</v>
      </c>
      <c r="AW119" s="76">
        <f>SUM(AW110:AW118)</f>
        <v>3980368.7476944001</v>
      </c>
      <c r="AX119" s="76"/>
      <c r="AY119" s="76">
        <f>SUM(AV119:AX119)</f>
        <v>3980368.7476944001</v>
      </c>
      <c r="AZ119" s="77"/>
    </row>
    <row r="120" spans="1:52" s="46" customFormat="1" ht="12" customHeight="1">
      <c r="A120" s="131"/>
      <c r="B120" s="78"/>
      <c r="C120" s="74"/>
      <c r="D120" s="74"/>
      <c r="E120" s="74"/>
      <c r="F120" s="74"/>
      <c r="G120" s="75"/>
      <c r="H120" s="74"/>
      <c r="I120" s="74"/>
      <c r="J120" s="74"/>
      <c r="K120" s="74"/>
      <c r="L120" s="75"/>
      <c r="M120" s="74"/>
      <c r="N120" s="74"/>
      <c r="O120" s="74"/>
      <c r="P120" s="74"/>
      <c r="Q120" s="75"/>
      <c r="R120" s="74"/>
      <c r="S120" s="74"/>
      <c r="T120" s="74"/>
      <c r="U120" s="74"/>
      <c r="V120" s="75"/>
      <c r="W120" s="74"/>
      <c r="X120" s="74"/>
      <c r="Y120" s="74"/>
      <c r="Z120" s="74"/>
      <c r="AA120" s="75"/>
      <c r="AB120" s="74"/>
      <c r="AC120" s="74"/>
      <c r="AD120" s="74"/>
      <c r="AE120" s="74"/>
      <c r="AF120" s="75"/>
      <c r="AG120" s="74"/>
      <c r="AH120" s="74"/>
      <c r="AI120" s="74"/>
      <c r="AJ120" s="74"/>
      <c r="AK120" s="75"/>
      <c r="AL120" s="74"/>
      <c r="AM120" s="74"/>
      <c r="AN120" s="74"/>
      <c r="AO120" s="74"/>
      <c r="AP120" s="75"/>
      <c r="AQ120" s="74"/>
      <c r="AR120" s="74"/>
      <c r="AS120" s="74"/>
      <c r="AT120" s="74"/>
      <c r="AU120" s="75"/>
      <c r="AV120" s="74"/>
      <c r="AW120" s="74"/>
      <c r="AX120" s="74"/>
      <c r="AY120" s="74"/>
      <c r="AZ120" s="75"/>
    </row>
    <row r="121" spans="1:52" s="46" customFormat="1" ht="12" customHeight="1">
      <c r="A121" s="134" t="s">
        <v>135</v>
      </c>
      <c r="B121" s="47"/>
      <c r="C121" s="74"/>
      <c r="D121" s="74"/>
      <c r="E121" s="74"/>
      <c r="F121" s="74"/>
      <c r="G121" s="75"/>
      <c r="H121" s="74"/>
      <c r="I121" s="74"/>
      <c r="J121" s="74"/>
      <c r="K121" s="74"/>
      <c r="L121" s="75"/>
      <c r="M121" s="74"/>
      <c r="N121" s="74"/>
      <c r="O121" s="74"/>
      <c r="P121" s="74"/>
      <c r="Q121" s="75"/>
      <c r="R121" s="74"/>
      <c r="S121" s="74"/>
      <c r="T121" s="74"/>
      <c r="U121" s="74"/>
      <c r="V121" s="75"/>
      <c r="W121" s="74"/>
      <c r="X121" s="74"/>
      <c r="Y121" s="74"/>
      <c r="Z121" s="74"/>
      <c r="AA121" s="75"/>
      <c r="AB121" s="74"/>
      <c r="AC121" s="74"/>
      <c r="AD121" s="74"/>
      <c r="AE121" s="74"/>
      <c r="AF121" s="75"/>
      <c r="AG121" s="74"/>
      <c r="AH121" s="74"/>
      <c r="AI121" s="74"/>
      <c r="AJ121" s="74"/>
      <c r="AK121" s="75"/>
      <c r="AL121" s="74"/>
      <c r="AM121" s="74"/>
      <c r="AN121" s="74"/>
      <c r="AO121" s="74"/>
      <c r="AP121" s="75"/>
      <c r="AQ121" s="74"/>
      <c r="AR121" s="74"/>
      <c r="AS121" s="74"/>
      <c r="AT121" s="74"/>
      <c r="AU121" s="75"/>
      <c r="AV121" s="74"/>
      <c r="AW121" s="74"/>
      <c r="AX121" s="74"/>
      <c r="AY121" s="74"/>
      <c r="AZ121" s="75"/>
    </row>
    <row r="122" spans="1:52" s="46" customFormat="1" ht="12" hidden="1" customHeight="1">
      <c r="A122" s="145" t="s">
        <v>24</v>
      </c>
      <c r="C122" s="74"/>
      <c r="D122" s="74"/>
      <c r="E122" s="74"/>
      <c r="F122" s="74">
        <f t="shared" ref="F122:F148" si="79">SUM(C122:E122)</f>
        <v>0</v>
      </c>
      <c r="G122" s="75"/>
      <c r="H122" s="74"/>
      <c r="I122" s="74"/>
      <c r="J122" s="74"/>
      <c r="K122" s="74">
        <f t="shared" ref="K122:K148" si="80">SUM(H122:J122)</f>
        <v>0</v>
      </c>
      <c r="L122" s="75"/>
      <c r="M122" s="74">
        <f t="shared" ref="M122:N148" si="81">INDEX($H122:$J122,1,MATCH(M$8,$H$8:$J$8,0))-INDEX($C122:$E122,1,MATCH(M$8,$C$8:$E$8,0))</f>
        <v>0</v>
      </c>
      <c r="N122" s="74">
        <f t="shared" si="81"/>
        <v>0</v>
      </c>
      <c r="O122" s="74"/>
      <c r="P122" s="74">
        <f t="shared" ref="P122:P148" si="82">SUM(M122:O122)</f>
        <v>0</v>
      </c>
      <c r="Q122" s="75"/>
      <c r="R122" s="74"/>
      <c r="S122" s="74"/>
      <c r="T122" s="74"/>
      <c r="U122" s="74">
        <f t="shared" ref="U122:U148" si="83">SUM(R122:T122)</f>
        <v>0</v>
      </c>
      <c r="V122" s="75"/>
      <c r="W122" s="74"/>
      <c r="X122" s="74"/>
      <c r="Y122" s="74"/>
      <c r="Z122" s="74">
        <f t="shared" ref="Z122:Z148" si="84">SUM(W122:Y122)</f>
        <v>0</v>
      </c>
      <c r="AA122" s="75"/>
      <c r="AB122" s="74">
        <f t="shared" ref="AB122:AC148" si="85">INDEX($H122:$J122,1,MATCH(AB$8,$H$8:$J$8,0))-INDEX($C122:$E122,1,MATCH(AB$8,$C$8:$E$8,0))</f>
        <v>0</v>
      </c>
      <c r="AC122" s="74">
        <f t="shared" si="85"/>
        <v>0</v>
      </c>
      <c r="AD122" s="74"/>
      <c r="AE122" s="74">
        <f t="shared" ref="AE122:AE148" si="86">SUM(AB122:AD122)</f>
        <v>0</v>
      </c>
      <c r="AF122" s="75"/>
      <c r="AG122" s="74"/>
      <c r="AH122" s="74"/>
      <c r="AI122" s="74"/>
      <c r="AJ122" s="74">
        <f t="shared" ref="AJ122:AJ148" si="87">SUM(AG122:AI122)</f>
        <v>0</v>
      </c>
      <c r="AK122" s="75"/>
      <c r="AL122" s="74"/>
      <c r="AM122" s="74"/>
      <c r="AN122" s="74"/>
      <c r="AO122" s="74">
        <f t="shared" ref="AO122:AO148" si="88">SUM(AL122:AN122)</f>
        <v>0</v>
      </c>
      <c r="AP122" s="75"/>
      <c r="AQ122" s="74"/>
      <c r="AR122" s="74"/>
      <c r="AS122" s="74"/>
      <c r="AT122" s="74">
        <f t="shared" ref="AT122:AT148" si="89">SUM(AQ122:AS122)</f>
        <v>0</v>
      </c>
      <c r="AU122" s="75"/>
      <c r="AV122" s="74"/>
      <c r="AW122" s="74"/>
      <c r="AX122" s="74"/>
      <c r="AY122" s="74">
        <f t="shared" ref="AY122:AY148" si="90">SUM(AV122:AX122)</f>
        <v>0</v>
      </c>
      <c r="AZ122" s="75"/>
    </row>
    <row r="123" spans="1:52" s="46" customFormat="1" ht="12" hidden="1" customHeight="1">
      <c r="A123" s="417">
        <v>4000</v>
      </c>
      <c r="B123" s="46" t="s">
        <v>135</v>
      </c>
      <c r="C123" s="74"/>
      <c r="D123" s="74">
        <v>0</v>
      </c>
      <c r="E123" s="74"/>
      <c r="F123" s="74">
        <f t="shared" si="79"/>
        <v>0</v>
      </c>
      <c r="G123" s="75"/>
      <c r="H123" s="74"/>
      <c r="I123" s="74">
        <v>0</v>
      </c>
      <c r="J123" s="74"/>
      <c r="K123" s="74">
        <f t="shared" si="80"/>
        <v>0</v>
      </c>
      <c r="L123" s="75"/>
      <c r="M123" s="74">
        <f t="shared" si="81"/>
        <v>0</v>
      </c>
      <c r="N123" s="74">
        <f t="shared" si="81"/>
        <v>0</v>
      </c>
      <c r="O123" s="74"/>
      <c r="P123" s="74">
        <f t="shared" si="82"/>
        <v>0</v>
      </c>
      <c r="Q123" s="75"/>
      <c r="R123" s="74"/>
      <c r="S123" s="74">
        <v>0</v>
      </c>
      <c r="T123" s="74"/>
      <c r="U123" s="74">
        <f t="shared" si="83"/>
        <v>0</v>
      </c>
      <c r="V123" s="75"/>
      <c r="W123" s="74"/>
      <c r="X123" s="74">
        <v>0</v>
      </c>
      <c r="Y123" s="74"/>
      <c r="Z123" s="74">
        <f t="shared" si="84"/>
        <v>0</v>
      </c>
      <c r="AA123" s="75"/>
      <c r="AB123" s="74">
        <f t="shared" si="85"/>
        <v>0</v>
      </c>
      <c r="AC123" s="74">
        <f t="shared" si="85"/>
        <v>0</v>
      </c>
      <c r="AD123" s="74"/>
      <c r="AE123" s="74">
        <f t="shared" si="86"/>
        <v>0</v>
      </c>
      <c r="AF123" s="75"/>
      <c r="AG123" s="74"/>
      <c r="AH123" s="74">
        <v>0</v>
      </c>
      <c r="AI123" s="74"/>
      <c r="AJ123" s="74">
        <f t="shared" si="87"/>
        <v>0</v>
      </c>
      <c r="AK123" s="75"/>
      <c r="AL123" s="74"/>
      <c r="AM123" s="74">
        <v>0</v>
      </c>
      <c r="AN123" s="74"/>
      <c r="AO123" s="74">
        <f t="shared" si="88"/>
        <v>0</v>
      </c>
      <c r="AP123" s="75"/>
      <c r="AQ123" s="74"/>
      <c r="AR123" s="74">
        <v>0</v>
      </c>
      <c r="AS123" s="74"/>
      <c r="AT123" s="74">
        <f t="shared" si="89"/>
        <v>0</v>
      </c>
      <c r="AU123" s="75"/>
      <c r="AV123" s="74"/>
      <c r="AW123" s="74">
        <v>0</v>
      </c>
      <c r="AX123" s="74"/>
      <c r="AY123" s="74">
        <f t="shared" si="90"/>
        <v>0</v>
      </c>
      <c r="AZ123" s="75"/>
    </row>
    <row r="124" spans="1:52" s="46" customFormat="1" ht="12" hidden="1" customHeight="1">
      <c r="A124" s="417">
        <v>4100</v>
      </c>
      <c r="B124" s="46" t="s">
        <v>176</v>
      </c>
      <c r="C124" s="74"/>
      <c r="D124" s="74">
        <v>0</v>
      </c>
      <c r="E124" s="74"/>
      <c r="F124" s="74">
        <f t="shared" si="79"/>
        <v>0</v>
      </c>
      <c r="G124" s="75"/>
      <c r="H124" s="74"/>
      <c r="I124" s="74">
        <v>0</v>
      </c>
      <c r="J124" s="74"/>
      <c r="K124" s="74">
        <f t="shared" si="80"/>
        <v>0</v>
      </c>
      <c r="L124" s="75"/>
      <c r="M124" s="74">
        <f t="shared" si="81"/>
        <v>0</v>
      </c>
      <c r="N124" s="74">
        <f t="shared" si="81"/>
        <v>0</v>
      </c>
      <c r="O124" s="74"/>
      <c r="P124" s="74">
        <f t="shared" si="82"/>
        <v>0</v>
      </c>
      <c r="Q124" s="75"/>
      <c r="R124" s="74"/>
      <c r="S124" s="74">
        <v>0</v>
      </c>
      <c r="T124" s="74"/>
      <c r="U124" s="74">
        <f t="shared" si="83"/>
        <v>0</v>
      </c>
      <c r="V124" s="75"/>
      <c r="W124" s="74"/>
      <c r="X124" s="74">
        <v>0</v>
      </c>
      <c r="Y124" s="74"/>
      <c r="Z124" s="74">
        <f t="shared" si="84"/>
        <v>0</v>
      </c>
      <c r="AA124" s="75"/>
      <c r="AB124" s="74">
        <f t="shared" si="85"/>
        <v>0</v>
      </c>
      <c r="AC124" s="74">
        <f t="shared" si="85"/>
        <v>0</v>
      </c>
      <c r="AD124" s="74"/>
      <c r="AE124" s="74">
        <f t="shared" si="86"/>
        <v>0</v>
      </c>
      <c r="AF124" s="75"/>
      <c r="AG124" s="74"/>
      <c r="AH124" s="74">
        <v>0</v>
      </c>
      <c r="AI124" s="74"/>
      <c r="AJ124" s="74">
        <f t="shared" si="87"/>
        <v>0</v>
      </c>
      <c r="AK124" s="75"/>
      <c r="AL124" s="74"/>
      <c r="AM124" s="74">
        <v>0</v>
      </c>
      <c r="AN124" s="74"/>
      <c r="AO124" s="74">
        <f t="shared" si="88"/>
        <v>0</v>
      </c>
      <c r="AP124" s="75"/>
      <c r="AQ124" s="74"/>
      <c r="AR124" s="74">
        <v>0</v>
      </c>
      <c r="AS124" s="74"/>
      <c r="AT124" s="74">
        <f t="shared" si="89"/>
        <v>0</v>
      </c>
      <c r="AU124" s="75"/>
      <c r="AV124" s="74"/>
      <c r="AW124" s="74">
        <v>0</v>
      </c>
      <c r="AX124" s="74"/>
      <c r="AY124" s="74">
        <f t="shared" si="90"/>
        <v>0</v>
      </c>
      <c r="AZ124" s="75"/>
    </row>
    <row r="125" spans="1:52" s="46" customFormat="1" ht="12" hidden="1" customHeight="1">
      <c r="A125" s="417">
        <v>4200</v>
      </c>
      <c r="B125" s="46" t="s">
        <v>177</v>
      </c>
      <c r="C125" s="74"/>
      <c r="D125" s="74">
        <v>0</v>
      </c>
      <c r="E125" s="74"/>
      <c r="F125" s="74">
        <f t="shared" si="79"/>
        <v>0</v>
      </c>
      <c r="G125" s="75"/>
      <c r="H125" s="74"/>
      <c r="I125" s="74">
        <v>0</v>
      </c>
      <c r="J125" s="74"/>
      <c r="K125" s="74">
        <f t="shared" si="80"/>
        <v>0</v>
      </c>
      <c r="L125" s="75"/>
      <c r="M125" s="74">
        <f t="shared" si="81"/>
        <v>0</v>
      </c>
      <c r="N125" s="74">
        <f t="shared" si="81"/>
        <v>0</v>
      </c>
      <c r="O125" s="74"/>
      <c r="P125" s="74">
        <f t="shared" si="82"/>
        <v>0</v>
      </c>
      <c r="Q125" s="75"/>
      <c r="R125" s="74"/>
      <c r="S125" s="74">
        <v>0</v>
      </c>
      <c r="T125" s="74"/>
      <c r="U125" s="74">
        <f t="shared" si="83"/>
        <v>0</v>
      </c>
      <c r="V125" s="75"/>
      <c r="W125" s="74"/>
      <c r="X125" s="74">
        <v>0</v>
      </c>
      <c r="Y125" s="74"/>
      <c r="Z125" s="74">
        <f t="shared" si="84"/>
        <v>0</v>
      </c>
      <c r="AA125" s="75"/>
      <c r="AB125" s="74">
        <f t="shared" si="85"/>
        <v>0</v>
      </c>
      <c r="AC125" s="74">
        <f t="shared" si="85"/>
        <v>0</v>
      </c>
      <c r="AD125" s="74"/>
      <c r="AE125" s="74">
        <f t="shared" si="86"/>
        <v>0</v>
      </c>
      <c r="AF125" s="75"/>
      <c r="AG125" s="74"/>
      <c r="AH125" s="74">
        <v>0</v>
      </c>
      <c r="AI125" s="74"/>
      <c r="AJ125" s="74">
        <f t="shared" si="87"/>
        <v>0</v>
      </c>
      <c r="AK125" s="75"/>
      <c r="AL125" s="74"/>
      <c r="AM125" s="74">
        <v>0</v>
      </c>
      <c r="AN125" s="74"/>
      <c r="AO125" s="74">
        <f t="shared" si="88"/>
        <v>0</v>
      </c>
      <c r="AP125" s="75"/>
      <c r="AQ125" s="74"/>
      <c r="AR125" s="74">
        <v>0</v>
      </c>
      <c r="AS125" s="74"/>
      <c r="AT125" s="74">
        <f t="shared" si="89"/>
        <v>0</v>
      </c>
      <c r="AU125" s="75"/>
      <c r="AV125" s="74"/>
      <c r="AW125" s="74">
        <v>0</v>
      </c>
      <c r="AX125" s="74"/>
      <c r="AY125" s="74">
        <f t="shared" si="90"/>
        <v>0</v>
      </c>
      <c r="AZ125" s="75"/>
    </row>
    <row r="126" spans="1:52" s="46" customFormat="1" ht="12" hidden="1" customHeight="1">
      <c r="A126" s="417">
        <v>4300</v>
      </c>
      <c r="B126" s="46" t="s">
        <v>178</v>
      </c>
      <c r="C126" s="74"/>
      <c r="D126" s="74">
        <v>0</v>
      </c>
      <c r="E126" s="74"/>
      <c r="F126" s="74">
        <f t="shared" si="79"/>
        <v>0</v>
      </c>
      <c r="G126" s="75"/>
      <c r="H126" s="74"/>
      <c r="I126" s="74">
        <v>0</v>
      </c>
      <c r="J126" s="74"/>
      <c r="K126" s="74">
        <f t="shared" si="80"/>
        <v>0</v>
      </c>
      <c r="L126" s="75"/>
      <c r="M126" s="74">
        <f t="shared" si="81"/>
        <v>0</v>
      </c>
      <c r="N126" s="74">
        <f t="shared" si="81"/>
        <v>0</v>
      </c>
      <c r="O126" s="74"/>
      <c r="P126" s="74">
        <f t="shared" si="82"/>
        <v>0</v>
      </c>
      <c r="Q126" s="75"/>
      <c r="R126" s="74"/>
      <c r="S126" s="74">
        <v>0</v>
      </c>
      <c r="T126" s="74"/>
      <c r="U126" s="74">
        <f t="shared" si="83"/>
        <v>0</v>
      </c>
      <c r="V126" s="75"/>
      <c r="W126" s="74"/>
      <c r="X126" s="74">
        <v>0</v>
      </c>
      <c r="Y126" s="74"/>
      <c r="Z126" s="74">
        <f t="shared" si="84"/>
        <v>0</v>
      </c>
      <c r="AA126" s="75"/>
      <c r="AB126" s="74">
        <f t="shared" si="85"/>
        <v>0</v>
      </c>
      <c r="AC126" s="74">
        <f t="shared" si="85"/>
        <v>0</v>
      </c>
      <c r="AD126" s="74"/>
      <c r="AE126" s="74">
        <f t="shared" si="86"/>
        <v>0</v>
      </c>
      <c r="AF126" s="75"/>
      <c r="AG126" s="74"/>
      <c r="AH126" s="74">
        <v>0</v>
      </c>
      <c r="AI126" s="74"/>
      <c r="AJ126" s="74">
        <f t="shared" si="87"/>
        <v>0</v>
      </c>
      <c r="AK126" s="75"/>
      <c r="AL126" s="74"/>
      <c r="AM126" s="74">
        <v>0</v>
      </c>
      <c r="AN126" s="74"/>
      <c r="AO126" s="74">
        <f t="shared" si="88"/>
        <v>0</v>
      </c>
      <c r="AP126" s="75"/>
      <c r="AQ126" s="74"/>
      <c r="AR126" s="74">
        <v>0</v>
      </c>
      <c r="AS126" s="74"/>
      <c r="AT126" s="74">
        <f t="shared" si="89"/>
        <v>0</v>
      </c>
      <c r="AU126" s="75"/>
      <c r="AV126" s="74"/>
      <c r="AW126" s="74">
        <v>0</v>
      </c>
      <c r="AX126" s="74"/>
      <c r="AY126" s="74">
        <f t="shared" si="90"/>
        <v>0</v>
      </c>
      <c r="AZ126" s="75"/>
    </row>
    <row r="127" spans="1:52" s="46" customFormat="1" ht="12" hidden="1" customHeight="1">
      <c r="A127" s="417">
        <v>4500</v>
      </c>
      <c r="B127" s="46" t="s">
        <v>179</v>
      </c>
      <c r="C127" s="74"/>
      <c r="D127" s="74">
        <v>0</v>
      </c>
      <c r="E127" s="74"/>
      <c r="F127" s="74">
        <f t="shared" si="79"/>
        <v>0</v>
      </c>
      <c r="G127" s="75"/>
      <c r="H127" s="74"/>
      <c r="I127" s="74">
        <v>0</v>
      </c>
      <c r="J127" s="74"/>
      <c r="K127" s="74">
        <f t="shared" si="80"/>
        <v>0</v>
      </c>
      <c r="L127" s="75"/>
      <c r="M127" s="74">
        <f t="shared" si="81"/>
        <v>0</v>
      </c>
      <c r="N127" s="74">
        <f t="shared" si="81"/>
        <v>0</v>
      </c>
      <c r="O127" s="74"/>
      <c r="P127" s="74">
        <f t="shared" si="82"/>
        <v>0</v>
      </c>
      <c r="Q127" s="75"/>
      <c r="R127" s="74"/>
      <c r="S127" s="74">
        <v>0</v>
      </c>
      <c r="T127" s="74"/>
      <c r="U127" s="74">
        <f t="shared" si="83"/>
        <v>0</v>
      </c>
      <c r="V127" s="75"/>
      <c r="W127" s="74"/>
      <c r="X127" s="74">
        <v>0</v>
      </c>
      <c r="Y127" s="74"/>
      <c r="Z127" s="74">
        <f t="shared" si="84"/>
        <v>0</v>
      </c>
      <c r="AA127" s="75"/>
      <c r="AB127" s="74">
        <f t="shared" si="85"/>
        <v>0</v>
      </c>
      <c r="AC127" s="74">
        <f t="shared" si="85"/>
        <v>0</v>
      </c>
      <c r="AD127" s="74"/>
      <c r="AE127" s="74">
        <f t="shared" si="86"/>
        <v>0</v>
      </c>
      <c r="AF127" s="75"/>
      <c r="AG127" s="74"/>
      <c r="AH127" s="74">
        <v>0</v>
      </c>
      <c r="AI127" s="74"/>
      <c r="AJ127" s="74">
        <f t="shared" si="87"/>
        <v>0</v>
      </c>
      <c r="AK127" s="75"/>
      <c r="AL127" s="74"/>
      <c r="AM127" s="74">
        <v>0</v>
      </c>
      <c r="AN127" s="74"/>
      <c r="AO127" s="74">
        <f t="shared" si="88"/>
        <v>0</v>
      </c>
      <c r="AP127" s="75"/>
      <c r="AQ127" s="74"/>
      <c r="AR127" s="74">
        <v>0</v>
      </c>
      <c r="AS127" s="74"/>
      <c r="AT127" s="74">
        <f t="shared" si="89"/>
        <v>0</v>
      </c>
      <c r="AU127" s="75"/>
      <c r="AV127" s="74"/>
      <c r="AW127" s="74">
        <v>0</v>
      </c>
      <c r="AX127" s="74"/>
      <c r="AY127" s="74">
        <f t="shared" si="90"/>
        <v>0</v>
      </c>
      <c r="AZ127" s="75"/>
    </row>
    <row r="128" spans="1:52" s="46" customFormat="1" ht="12" hidden="1" customHeight="1">
      <c r="A128" s="417">
        <v>4500.34</v>
      </c>
      <c r="B128" s="46" t="s">
        <v>180</v>
      </c>
      <c r="C128" s="74"/>
      <c r="D128" s="74">
        <v>0</v>
      </c>
      <c r="E128" s="74"/>
      <c r="F128" s="74">
        <f t="shared" si="79"/>
        <v>0</v>
      </c>
      <c r="G128" s="75"/>
      <c r="H128" s="74"/>
      <c r="I128" s="74">
        <v>0</v>
      </c>
      <c r="J128" s="74"/>
      <c r="K128" s="74">
        <f t="shared" si="80"/>
        <v>0</v>
      </c>
      <c r="L128" s="75"/>
      <c r="M128" s="74">
        <f t="shared" si="81"/>
        <v>0</v>
      </c>
      <c r="N128" s="74">
        <f t="shared" si="81"/>
        <v>0</v>
      </c>
      <c r="O128" s="74"/>
      <c r="P128" s="74">
        <f t="shared" si="82"/>
        <v>0</v>
      </c>
      <c r="Q128" s="75"/>
      <c r="R128" s="74"/>
      <c r="S128" s="74">
        <v>0</v>
      </c>
      <c r="T128" s="74"/>
      <c r="U128" s="74">
        <f t="shared" si="83"/>
        <v>0</v>
      </c>
      <c r="V128" s="75"/>
      <c r="W128" s="74"/>
      <c r="X128" s="74">
        <v>0</v>
      </c>
      <c r="Y128" s="74"/>
      <c r="Z128" s="74">
        <f t="shared" si="84"/>
        <v>0</v>
      </c>
      <c r="AA128" s="75"/>
      <c r="AB128" s="74">
        <f t="shared" si="85"/>
        <v>0</v>
      </c>
      <c r="AC128" s="74">
        <f t="shared" si="85"/>
        <v>0</v>
      </c>
      <c r="AD128" s="74"/>
      <c r="AE128" s="74">
        <f t="shared" si="86"/>
        <v>0</v>
      </c>
      <c r="AF128" s="75"/>
      <c r="AG128" s="74"/>
      <c r="AH128" s="74">
        <v>0</v>
      </c>
      <c r="AI128" s="74"/>
      <c r="AJ128" s="74">
        <f t="shared" si="87"/>
        <v>0</v>
      </c>
      <c r="AK128" s="75"/>
      <c r="AL128" s="74"/>
      <c r="AM128" s="74">
        <v>0</v>
      </c>
      <c r="AN128" s="74"/>
      <c r="AO128" s="74">
        <f t="shared" si="88"/>
        <v>0</v>
      </c>
      <c r="AP128" s="75"/>
      <c r="AQ128" s="74"/>
      <c r="AR128" s="74">
        <v>0</v>
      </c>
      <c r="AS128" s="74"/>
      <c r="AT128" s="74">
        <f t="shared" si="89"/>
        <v>0</v>
      </c>
      <c r="AU128" s="75"/>
      <c r="AV128" s="74"/>
      <c r="AW128" s="74">
        <v>0</v>
      </c>
      <c r="AX128" s="74"/>
      <c r="AY128" s="74">
        <f t="shared" si="90"/>
        <v>0</v>
      </c>
      <c r="AZ128" s="75"/>
    </row>
    <row r="129" spans="1:52" s="46" customFormat="1" ht="12" customHeight="1">
      <c r="A129" s="417">
        <v>4500.6329999999998</v>
      </c>
      <c r="B129" s="46" t="s">
        <v>181</v>
      </c>
      <c r="C129" s="74"/>
      <c r="D129" s="74">
        <v>0</v>
      </c>
      <c r="E129" s="74"/>
      <c r="F129" s="74">
        <f t="shared" si="79"/>
        <v>0</v>
      </c>
      <c r="G129" s="75"/>
      <c r="H129" s="74"/>
      <c r="I129" s="74">
        <v>0</v>
      </c>
      <c r="J129" s="74"/>
      <c r="K129" s="74">
        <f t="shared" si="80"/>
        <v>0</v>
      </c>
      <c r="L129" s="75"/>
      <c r="M129" s="74">
        <f t="shared" si="81"/>
        <v>0</v>
      </c>
      <c r="N129" s="74">
        <f t="shared" si="81"/>
        <v>0</v>
      </c>
      <c r="O129" s="74"/>
      <c r="P129" s="74">
        <f t="shared" si="82"/>
        <v>0</v>
      </c>
      <c r="Q129" s="75"/>
      <c r="R129" s="74"/>
      <c r="S129" s="74">
        <v>48600</v>
      </c>
      <c r="T129" s="74"/>
      <c r="U129" s="74">
        <f t="shared" si="83"/>
        <v>48600</v>
      </c>
      <c r="V129" s="75"/>
      <c r="W129" s="74"/>
      <c r="X129" s="74">
        <v>48600</v>
      </c>
      <c r="Y129" s="74"/>
      <c r="Z129" s="74">
        <f t="shared" si="84"/>
        <v>48600</v>
      </c>
      <c r="AA129" s="75"/>
      <c r="AB129" s="74">
        <f t="shared" si="85"/>
        <v>0</v>
      </c>
      <c r="AC129" s="74">
        <f t="shared" si="85"/>
        <v>0</v>
      </c>
      <c r="AD129" s="74"/>
      <c r="AE129" s="74">
        <f t="shared" si="86"/>
        <v>0</v>
      </c>
      <c r="AF129" s="75"/>
      <c r="AG129" s="74"/>
      <c r="AH129" s="74">
        <v>72900</v>
      </c>
      <c r="AI129" s="74"/>
      <c r="AJ129" s="74">
        <f t="shared" si="87"/>
        <v>72900</v>
      </c>
      <c r="AK129" s="75"/>
      <c r="AL129" s="74"/>
      <c r="AM129" s="74">
        <v>97200</v>
      </c>
      <c r="AN129" s="74"/>
      <c r="AO129" s="74">
        <f t="shared" si="88"/>
        <v>97200</v>
      </c>
      <c r="AP129" s="75"/>
      <c r="AQ129" s="74"/>
      <c r="AR129" s="74">
        <v>121500</v>
      </c>
      <c r="AS129" s="74"/>
      <c r="AT129" s="74">
        <f t="shared" si="89"/>
        <v>121500</v>
      </c>
      <c r="AU129" s="75"/>
      <c r="AV129" s="74"/>
      <c r="AW129" s="74">
        <v>145800</v>
      </c>
      <c r="AX129" s="74"/>
      <c r="AY129" s="74">
        <f t="shared" si="90"/>
        <v>145800</v>
      </c>
      <c r="AZ129" s="75"/>
    </row>
    <row r="130" spans="1:52" s="46" customFormat="1" ht="12" customHeight="1">
      <c r="A130" s="417">
        <v>4500.6390000000001</v>
      </c>
      <c r="B130" s="46" t="s">
        <v>182</v>
      </c>
      <c r="C130" s="74"/>
      <c r="D130" s="74">
        <v>0</v>
      </c>
      <c r="E130" s="74"/>
      <c r="F130" s="74">
        <f t="shared" si="79"/>
        <v>0</v>
      </c>
      <c r="G130" s="75"/>
      <c r="H130" s="74"/>
      <c r="I130" s="74">
        <v>0</v>
      </c>
      <c r="J130" s="74"/>
      <c r="K130" s="74">
        <f t="shared" si="80"/>
        <v>0</v>
      </c>
      <c r="L130" s="75"/>
      <c r="M130" s="74">
        <f t="shared" si="81"/>
        <v>0</v>
      </c>
      <c r="N130" s="74">
        <f t="shared" si="81"/>
        <v>0</v>
      </c>
      <c r="O130" s="74"/>
      <c r="P130" s="74">
        <f t="shared" si="82"/>
        <v>0</v>
      </c>
      <c r="Q130" s="75"/>
      <c r="R130" s="74"/>
      <c r="S130" s="74">
        <v>22680</v>
      </c>
      <c r="T130" s="74"/>
      <c r="U130" s="74">
        <f t="shared" si="83"/>
        <v>22680</v>
      </c>
      <c r="V130" s="75"/>
      <c r="W130" s="74"/>
      <c r="X130" s="74">
        <v>22680</v>
      </c>
      <c r="Y130" s="74"/>
      <c r="Z130" s="74">
        <f t="shared" si="84"/>
        <v>22680</v>
      </c>
      <c r="AA130" s="75"/>
      <c r="AB130" s="74">
        <f t="shared" si="85"/>
        <v>0</v>
      </c>
      <c r="AC130" s="74">
        <f t="shared" si="85"/>
        <v>0</v>
      </c>
      <c r="AD130" s="74"/>
      <c r="AE130" s="74">
        <f t="shared" si="86"/>
        <v>0</v>
      </c>
      <c r="AF130" s="75"/>
      <c r="AG130" s="74"/>
      <c r="AH130" s="74">
        <v>34020</v>
      </c>
      <c r="AI130" s="74"/>
      <c r="AJ130" s="74">
        <f t="shared" si="87"/>
        <v>34020</v>
      </c>
      <c r="AK130" s="75"/>
      <c r="AL130" s="74"/>
      <c r="AM130" s="74">
        <v>45360</v>
      </c>
      <c r="AN130" s="74"/>
      <c r="AO130" s="74">
        <f t="shared" si="88"/>
        <v>45360</v>
      </c>
      <c r="AP130" s="75"/>
      <c r="AQ130" s="74"/>
      <c r="AR130" s="74">
        <v>56700</v>
      </c>
      <c r="AS130" s="74"/>
      <c r="AT130" s="74">
        <f t="shared" si="89"/>
        <v>56700</v>
      </c>
      <c r="AU130" s="75"/>
      <c r="AV130" s="74"/>
      <c r="AW130" s="74">
        <v>68040</v>
      </c>
      <c r="AX130" s="74"/>
      <c r="AY130" s="74">
        <f t="shared" si="90"/>
        <v>68040</v>
      </c>
      <c r="AZ130" s="75"/>
    </row>
    <row r="131" spans="1:52" s="46" customFormat="1" ht="12" customHeight="1">
      <c r="A131" s="417">
        <v>4500.6580000000004</v>
      </c>
      <c r="B131" s="46" t="s">
        <v>183</v>
      </c>
      <c r="C131" s="74"/>
      <c r="D131" s="74">
        <v>0</v>
      </c>
      <c r="E131" s="74"/>
      <c r="F131" s="74">
        <f t="shared" si="79"/>
        <v>0</v>
      </c>
      <c r="G131" s="75"/>
      <c r="H131" s="74"/>
      <c r="I131" s="74">
        <v>0</v>
      </c>
      <c r="J131" s="74"/>
      <c r="K131" s="74">
        <f t="shared" si="80"/>
        <v>0</v>
      </c>
      <c r="L131" s="75"/>
      <c r="M131" s="74">
        <f t="shared" si="81"/>
        <v>0</v>
      </c>
      <c r="N131" s="74">
        <f t="shared" si="81"/>
        <v>0</v>
      </c>
      <c r="O131" s="74"/>
      <c r="P131" s="74">
        <f t="shared" si="82"/>
        <v>0</v>
      </c>
      <c r="Q131" s="75"/>
      <c r="R131" s="74"/>
      <c r="S131" s="74">
        <v>0</v>
      </c>
      <c r="T131" s="74"/>
      <c r="U131" s="74">
        <f t="shared" si="83"/>
        <v>0</v>
      </c>
      <c r="V131" s="75"/>
      <c r="W131" s="74"/>
      <c r="X131" s="74">
        <v>1620</v>
      </c>
      <c r="Y131" s="74"/>
      <c r="Z131" s="74">
        <f t="shared" si="84"/>
        <v>1620</v>
      </c>
      <c r="AA131" s="75"/>
      <c r="AB131" s="74">
        <f t="shared" si="85"/>
        <v>0</v>
      </c>
      <c r="AC131" s="74">
        <f t="shared" si="85"/>
        <v>0</v>
      </c>
      <c r="AD131" s="74"/>
      <c r="AE131" s="74">
        <f t="shared" si="86"/>
        <v>0</v>
      </c>
      <c r="AF131" s="75"/>
      <c r="AG131" s="74"/>
      <c r="AH131" s="74">
        <v>2430</v>
      </c>
      <c r="AI131" s="74"/>
      <c r="AJ131" s="74">
        <f t="shared" si="87"/>
        <v>2430</v>
      </c>
      <c r="AK131" s="75"/>
      <c r="AL131" s="74"/>
      <c r="AM131" s="74">
        <v>3240</v>
      </c>
      <c r="AN131" s="74"/>
      <c r="AO131" s="74">
        <f t="shared" si="88"/>
        <v>3240</v>
      </c>
      <c r="AP131" s="75"/>
      <c r="AQ131" s="74"/>
      <c r="AR131" s="74">
        <v>4050</v>
      </c>
      <c r="AS131" s="74"/>
      <c r="AT131" s="74">
        <f t="shared" si="89"/>
        <v>4050</v>
      </c>
      <c r="AU131" s="75"/>
      <c r="AV131" s="74"/>
      <c r="AW131" s="74">
        <v>4860</v>
      </c>
      <c r="AX131" s="74"/>
      <c r="AY131" s="74">
        <f t="shared" si="90"/>
        <v>4860</v>
      </c>
      <c r="AZ131" s="75"/>
    </row>
    <row r="132" spans="1:52" s="46" customFormat="1" ht="12" hidden="1" customHeight="1">
      <c r="A132" s="417">
        <v>4500.6589999999997</v>
      </c>
      <c r="B132" s="46" t="s">
        <v>184</v>
      </c>
      <c r="C132" s="74"/>
      <c r="D132" s="74">
        <v>0</v>
      </c>
      <c r="E132" s="74"/>
      <c r="F132" s="74">
        <f t="shared" si="79"/>
        <v>0</v>
      </c>
      <c r="G132" s="75"/>
      <c r="H132" s="74"/>
      <c r="I132" s="74">
        <v>0</v>
      </c>
      <c r="J132" s="74"/>
      <c r="K132" s="74">
        <f t="shared" si="80"/>
        <v>0</v>
      </c>
      <c r="L132" s="75"/>
      <c r="M132" s="74">
        <f t="shared" si="81"/>
        <v>0</v>
      </c>
      <c r="N132" s="74">
        <f t="shared" si="81"/>
        <v>0</v>
      </c>
      <c r="O132" s="74"/>
      <c r="P132" s="74">
        <f t="shared" si="82"/>
        <v>0</v>
      </c>
      <c r="Q132" s="75"/>
      <c r="R132" s="74"/>
      <c r="S132" s="74">
        <v>0</v>
      </c>
      <c r="T132" s="74"/>
      <c r="U132" s="74">
        <f t="shared" si="83"/>
        <v>0</v>
      </c>
      <c r="V132" s="75"/>
      <c r="W132" s="74"/>
      <c r="X132" s="74">
        <v>0</v>
      </c>
      <c r="Y132" s="74"/>
      <c r="Z132" s="74">
        <f t="shared" si="84"/>
        <v>0</v>
      </c>
      <c r="AA132" s="75"/>
      <c r="AB132" s="74">
        <f t="shared" si="85"/>
        <v>0</v>
      </c>
      <c r="AC132" s="74">
        <f t="shared" si="85"/>
        <v>0</v>
      </c>
      <c r="AD132" s="74"/>
      <c r="AE132" s="74">
        <f t="shared" si="86"/>
        <v>0</v>
      </c>
      <c r="AF132" s="75"/>
      <c r="AG132" s="74"/>
      <c r="AH132" s="74">
        <v>0</v>
      </c>
      <c r="AI132" s="74"/>
      <c r="AJ132" s="74">
        <f t="shared" si="87"/>
        <v>0</v>
      </c>
      <c r="AK132" s="75"/>
      <c r="AL132" s="74"/>
      <c r="AM132" s="74">
        <v>0</v>
      </c>
      <c r="AN132" s="74"/>
      <c r="AO132" s="74">
        <f t="shared" si="88"/>
        <v>0</v>
      </c>
      <c r="AP132" s="75"/>
      <c r="AQ132" s="74"/>
      <c r="AR132" s="74">
        <v>0</v>
      </c>
      <c r="AS132" s="74"/>
      <c r="AT132" s="74">
        <f t="shared" si="89"/>
        <v>0</v>
      </c>
      <c r="AU132" s="75"/>
      <c r="AV132" s="74"/>
      <c r="AW132" s="74">
        <v>0</v>
      </c>
      <c r="AX132" s="74"/>
      <c r="AY132" s="74">
        <f t="shared" si="90"/>
        <v>0</v>
      </c>
      <c r="AZ132" s="75"/>
    </row>
    <row r="133" spans="1:52" s="46" customFormat="1" ht="12" customHeight="1">
      <c r="A133" s="417">
        <v>4500.6610000000001</v>
      </c>
      <c r="B133" s="46" t="s">
        <v>185</v>
      </c>
      <c r="C133" s="74"/>
      <c r="D133" s="74">
        <v>491891.96</v>
      </c>
      <c r="E133" s="74"/>
      <c r="F133" s="74">
        <f t="shared" si="79"/>
        <v>491891.96</v>
      </c>
      <c r="G133" s="75"/>
      <c r="H133" s="74"/>
      <c r="I133" s="74">
        <v>491891.96</v>
      </c>
      <c r="J133" s="74"/>
      <c r="K133" s="74">
        <f t="shared" si="80"/>
        <v>491891.96</v>
      </c>
      <c r="L133" s="75"/>
      <c r="M133" s="74">
        <f t="shared" si="81"/>
        <v>0</v>
      </c>
      <c r="N133" s="74">
        <f t="shared" si="81"/>
        <v>0</v>
      </c>
      <c r="O133" s="74"/>
      <c r="P133" s="74">
        <f t="shared" si="82"/>
        <v>0</v>
      </c>
      <c r="Q133" s="75"/>
      <c r="R133" s="74"/>
      <c r="S133" s="74">
        <v>197617.53</v>
      </c>
      <c r="T133" s="74"/>
      <c r="U133" s="74">
        <f t="shared" si="83"/>
        <v>197617.53</v>
      </c>
      <c r="V133" s="75"/>
      <c r="W133" s="74"/>
      <c r="X133" s="74">
        <v>197617.53</v>
      </c>
      <c r="Y133" s="74"/>
      <c r="Z133" s="74">
        <f t="shared" si="84"/>
        <v>197617.53</v>
      </c>
      <c r="AA133" s="75"/>
      <c r="AB133" s="74">
        <f t="shared" si="85"/>
        <v>0</v>
      </c>
      <c r="AC133" s="74">
        <f t="shared" si="85"/>
        <v>0</v>
      </c>
      <c r="AD133" s="74"/>
      <c r="AE133" s="74">
        <f t="shared" si="86"/>
        <v>0</v>
      </c>
      <c r="AF133" s="75"/>
      <c r="AG133" s="74"/>
      <c r="AH133" s="74">
        <v>0</v>
      </c>
      <c r="AI133" s="74"/>
      <c r="AJ133" s="74">
        <f t="shared" si="87"/>
        <v>0</v>
      </c>
      <c r="AK133" s="75"/>
      <c r="AL133" s="74"/>
      <c r="AM133" s="74">
        <v>0</v>
      </c>
      <c r="AN133" s="74"/>
      <c r="AO133" s="74">
        <f t="shared" si="88"/>
        <v>0</v>
      </c>
      <c r="AP133" s="75"/>
      <c r="AQ133" s="74"/>
      <c r="AR133" s="74">
        <v>0</v>
      </c>
      <c r="AS133" s="74"/>
      <c r="AT133" s="74">
        <f t="shared" si="89"/>
        <v>0</v>
      </c>
      <c r="AU133" s="75"/>
      <c r="AV133" s="74"/>
      <c r="AW133" s="74">
        <v>0</v>
      </c>
      <c r="AX133" s="74"/>
      <c r="AY133" s="74">
        <f t="shared" si="90"/>
        <v>0</v>
      </c>
      <c r="AZ133" s="75"/>
    </row>
    <row r="134" spans="1:52" s="46" customFormat="1" ht="12" customHeight="1">
      <c r="A134" s="417">
        <v>4500.7089999999998</v>
      </c>
      <c r="B134" s="46" t="s">
        <v>186</v>
      </c>
      <c r="C134" s="74"/>
      <c r="D134" s="74">
        <v>0</v>
      </c>
      <c r="E134" s="74"/>
      <c r="F134" s="74">
        <f t="shared" si="79"/>
        <v>0</v>
      </c>
      <c r="G134" s="75"/>
      <c r="H134" s="74"/>
      <c r="I134" s="74">
        <v>0</v>
      </c>
      <c r="J134" s="74"/>
      <c r="K134" s="74">
        <f t="shared" si="80"/>
        <v>0</v>
      </c>
      <c r="L134" s="75"/>
      <c r="M134" s="74">
        <f t="shared" si="81"/>
        <v>0</v>
      </c>
      <c r="N134" s="74">
        <f t="shared" si="81"/>
        <v>0</v>
      </c>
      <c r="O134" s="74"/>
      <c r="P134" s="74">
        <f t="shared" si="82"/>
        <v>0</v>
      </c>
      <c r="Q134" s="75"/>
      <c r="R134" s="74"/>
      <c r="S134" s="74">
        <v>7290</v>
      </c>
      <c r="T134" s="74"/>
      <c r="U134" s="74">
        <f t="shared" si="83"/>
        <v>7290</v>
      </c>
      <c r="V134" s="75"/>
      <c r="W134" s="74"/>
      <c r="X134" s="74">
        <v>7290</v>
      </c>
      <c r="Y134" s="74"/>
      <c r="Z134" s="74">
        <f t="shared" si="84"/>
        <v>7290</v>
      </c>
      <c r="AA134" s="75"/>
      <c r="AB134" s="74">
        <f t="shared" si="85"/>
        <v>0</v>
      </c>
      <c r="AC134" s="74">
        <f t="shared" si="85"/>
        <v>0</v>
      </c>
      <c r="AD134" s="74"/>
      <c r="AE134" s="74">
        <f t="shared" si="86"/>
        <v>0</v>
      </c>
      <c r="AF134" s="75"/>
      <c r="AG134" s="74"/>
      <c r="AH134" s="74">
        <v>10935</v>
      </c>
      <c r="AI134" s="74"/>
      <c r="AJ134" s="74">
        <f t="shared" si="87"/>
        <v>10935</v>
      </c>
      <c r="AK134" s="75"/>
      <c r="AL134" s="74"/>
      <c r="AM134" s="74">
        <v>14580</v>
      </c>
      <c r="AN134" s="74"/>
      <c r="AO134" s="74">
        <f t="shared" si="88"/>
        <v>14580</v>
      </c>
      <c r="AP134" s="75"/>
      <c r="AQ134" s="74"/>
      <c r="AR134" s="74">
        <v>18225</v>
      </c>
      <c r="AS134" s="74"/>
      <c r="AT134" s="74">
        <f t="shared" si="89"/>
        <v>18225</v>
      </c>
      <c r="AU134" s="75"/>
      <c r="AV134" s="74"/>
      <c r="AW134" s="74">
        <v>21870</v>
      </c>
      <c r="AX134" s="74"/>
      <c r="AY134" s="74">
        <f t="shared" si="90"/>
        <v>21870</v>
      </c>
      <c r="AZ134" s="75"/>
    </row>
    <row r="135" spans="1:52" s="46" customFormat="1" ht="12" customHeight="1">
      <c r="A135" s="417">
        <v>4500.7150000000001</v>
      </c>
      <c r="B135" s="46" t="s">
        <v>187</v>
      </c>
      <c r="C135" s="74"/>
      <c r="D135" s="74">
        <v>0</v>
      </c>
      <c r="E135" s="74"/>
      <c r="F135" s="74">
        <f t="shared" si="79"/>
        <v>0</v>
      </c>
      <c r="G135" s="75"/>
      <c r="H135" s="74"/>
      <c r="I135" s="74">
        <v>0</v>
      </c>
      <c r="J135" s="74"/>
      <c r="K135" s="74">
        <f t="shared" si="80"/>
        <v>0</v>
      </c>
      <c r="L135" s="75"/>
      <c r="M135" s="74">
        <f t="shared" si="81"/>
        <v>0</v>
      </c>
      <c r="N135" s="74">
        <f t="shared" si="81"/>
        <v>0</v>
      </c>
      <c r="O135" s="74"/>
      <c r="P135" s="74">
        <f t="shared" si="82"/>
        <v>0</v>
      </c>
      <c r="Q135" s="75"/>
      <c r="R135" s="74"/>
      <c r="S135" s="74">
        <v>10000</v>
      </c>
      <c r="T135" s="74"/>
      <c r="U135" s="74">
        <f t="shared" si="83"/>
        <v>10000</v>
      </c>
      <c r="V135" s="75"/>
      <c r="W135" s="74"/>
      <c r="X135" s="74">
        <v>4050</v>
      </c>
      <c r="Y135" s="74"/>
      <c r="Z135" s="74">
        <f t="shared" si="84"/>
        <v>4050</v>
      </c>
      <c r="AA135" s="75"/>
      <c r="AB135" s="74">
        <f t="shared" si="85"/>
        <v>0</v>
      </c>
      <c r="AC135" s="74">
        <f t="shared" si="85"/>
        <v>0</v>
      </c>
      <c r="AD135" s="74"/>
      <c r="AE135" s="74">
        <f t="shared" si="86"/>
        <v>0</v>
      </c>
      <c r="AF135" s="75"/>
      <c r="AG135" s="74"/>
      <c r="AH135" s="74">
        <v>6075</v>
      </c>
      <c r="AI135" s="74"/>
      <c r="AJ135" s="74">
        <f t="shared" si="87"/>
        <v>6075</v>
      </c>
      <c r="AK135" s="75"/>
      <c r="AL135" s="74"/>
      <c r="AM135" s="74">
        <v>8100</v>
      </c>
      <c r="AN135" s="74"/>
      <c r="AO135" s="74">
        <f t="shared" si="88"/>
        <v>8100</v>
      </c>
      <c r="AP135" s="75"/>
      <c r="AQ135" s="74"/>
      <c r="AR135" s="74">
        <v>10125</v>
      </c>
      <c r="AS135" s="74"/>
      <c r="AT135" s="74">
        <f t="shared" si="89"/>
        <v>10125</v>
      </c>
      <c r="AU135" s="75"/>
      <c r="AV135" s="74"/>
      <c r="AW135" s="74">
        <v>12150</v>
      </c>
      <c r="AX135" s="74"/>
      <c r="AY135" s="74">
        <f t="shared" si="90"/>
        <v>12150</v>
      </c>
      <c r="AZ135" s="75"/>
    </row>
    <row r="136" spans="1:52" s="46" customFormat="1" ht="12" hidden="1" customHeight="1">
      <c r="A136" s="417">
        <v>4500.7160000000003</v>
      </c>
      <c r="B136" s="46" t="s">
        <v>188</v>
      </c>
      <c r="C136" s="74"/>
      <c r="D136" s="74">
        <v>0</v>
      </c>
      <c r="E136" s="74"/>
      <c r="F136" s="74">
        <f t="shared" si="79"/>
        <v>0</v>
      </c>
      <c r="G136" s="75"/>
      <c r="H136" s="74"/>
      <c r="I136" s="74">
        <v>0</v>
      </c>
      <c r="J136" s="74"/>
      <c r="K136" s="74">
        <f t="shared" si="80"/>
        <v>0</v>
      </c>
      <c r="L136" s="75"/>
      <c r="M136" s="74">
        <f t="shared" si="81"/>
        <v>0</v>
      </c>
      <c r="N136" s="74">
        <f t="shared" si="81"/>
        <v>0</v>
      </c>
      <c r="O136" s="74"/>
      <c r="P136" s="74">
        <f t="shared" si="82"/>
        <v>0</v>
      </c>
      <c r="Q136" s="75"/>
      <c r="R136" s="74"/>
      <c r="S136" s="74">
        <v>0</v>
      </c>
      <c r="T136" s="74"/>
      <c r="U136" s="74">
        <f t="shared" si="83"/>
        <v>0</v>
      </c>
      <c r="V136" s="75"/>
      <c r="W136" s="74"/>
      <c r="X136" s="74">
        <v>0</v>
      </c>
      <c r="Y136" s="74"/>
      <c r="Z136" s="74">
        <f t="shared" si="84"/>
        <v>0</v>
      </c>
      <c r="AA136" s="75"/>
      <c r="AB136" s="74">
        <f t="shared" si="85"/>
        <v>0</v>
      </c>
      <c r="AC136" s="74">
        <f t="shared" si="85"/>
        <v>0</v>
      </c>
      <c r="AD136" s="74"/>
      <c r="AE136" s="74">
        <f t="shared" si="86"/>
        <v>0</v>
      </c>
      <c r="AF136" s="75"/>
      <c r="AG136" s="74"/>
      <c r="AH136" s="74">
        <v>0</v>
      </c>
      <c r="AI136" s="74"/>
      <c r="AJ136" s="74">
        <f t="shared" si="87"/>
        <v>0</v>
      </c>
      <c r="AK136" s="75"/>
      <c r="AL136" s="74"/>
      <c r="AM136" s="74">
        <v>0</v>
      </c>
      <c r="AN136" s="74"/>
      <c r="AO136" s="74">
        <f t="shared" si="88"/>
        <v>0</v>
      </c>
      <c r="AP136" s="75"/>
      <c r="AQ136" s="74"/>
      <c r="AR136" s="74">
        <v>0</v>
      </c>
      <c r="AS136" s="74"/>
      <c r="AT136" s="74">
        <f t="shared" si="89"/>
        <v>0</v>
      </c>
      <c r="AU136" s="75"/>
      <c r="AV136" s="74"/>
      <c r="AW136" s="74">
        <v>0</v>
      </c>
      <c r="AX136" s="74"/>
      <c r="AY136" s="74">
        <f t="shared" si="90"/>
        <v>0</v>
      </c>
      <c r="AZ136" s="75"/>
    </row>
    <row r="137" spans="1:52" s="46" customFormat="1" ht="12" hidden="1" customHeight="1">
      <c r="A137" s="417">
        <v>4500.7169999999996</v>
      </c>
      <c r="B137" s="46" t="s">
        <v>189</v>
      </c>
      <c r="C137" s="74"/>
      <c r="D137" s="74">
        <v>0</v>
      </c>
      <c r="E137" s="74"/>
      <c r="F137" s="74">
        <f t="shared" si="79"/>
        <v>0</v>
      </c>
      <c r="G137" s="75"/>
      <c r="H137" s="74"/>
      <c r="I137" s="74">
        <v>0</v>
      </c>
      <c r="J137" s="74"/>
      <c r="K137" s="74">
        <f t="shared" si="80"/>
        <v>0</v>
      </c>
      <c r="L137" s="75"/>
      <c r="M137" s="74">
        <f t="shared" si="81"/>
        <v>0</v>
      </c>
      <c r="N137" s="74">
        <f t="shared" si="81"/>
        <v>0</v>
      </c>
      <c r="O137" s="74"/>
      <c r="P137" s="74">
        <f t="shared" si="82"/>
        <v>0</v>
      </c>
      <c r="Q137" s="75"/>
      <c r="R137" s="74"/>
      <c r="S137" s="74">
        <v>0</v>
      </c>
      <c r="T137" s="74"/>
      <c r="U137" s="74">
        <f t="shared" si="83"/>
        <v>0</v>
      </c>
      <c r="V137" s="75"/>
      <c r="W137" s="74"/>
      <c r="X137" s="74">
        <v>0</v>
      </c>
      <c r="Y137" s="74"/>
      <c r="Z137" s="74">
        <f t="shared" si="84"/>
        <v>0</v>
      </c>
      <c r="AA137" s="75"/>
      <c r="AB137" s="74">
        <f t="shared" si="85"/>
        <v>0</v>
      </c>
      <c r="AC137" s="74">
        <f t="shared" si="85"/>
        <v>0</v>
      </c>
      <c r="AD137" s="74"/>
      <c r="AE137" s="74">
        <f t="shared" si="86"/>
        <v>0</v>
      </c>
      <c r="AF137" s="75"/>
      <c r="AG137" s="74"/>
      <c r="AH137" s="74">
        <v>0</v>
      </c>
      <c r="AI137" s="74"/>
      <c r="AJ137" s="74">
        <f t="shared" si="87"/>
        <v>0</v>
      </c>
      <c r="AK137" s="75"/>
      <c r="AL137" s="74"/>
      <c r="AM137" s="74">
        <v>0</v>
      </c>
      <c r="AN137" s="74"/>
      <c r="AO137" s="74">
        <f t="shared" si="88"/>
        <v>0</v>
      </c>
      <c r="AP137" s="75"/>
      <c r="AQ137" s="74"/>
      <c r="AR137" s="74">
        <v>0</v>
      </c>
      <c r="AS137" s="74"/>
      <c r="AT137" s="74">
        <f t="shared" si="89"/>
        <v>0</v>
      </c>
      <c r="AU137" s="75"/>
      <c r="AV137" s="74"/>
      <c r="AW137" s="74">
        <v>0</v>
      </c>
      <c r="AX137" s="74"/>
      <c r="AY137" s="74">
        <f t="shared" si="90"/>
        <v>0</v>
      </c>
      <c r="AZ137" s="75"/>
    </row>
    <row r="138" spans="1:52" s="46" customFormat="1" ht="12" hidden="1" customHeight="1">
      <c r="A138" s="417">
        <v>4500.74</v>
      </c>
      <c r="B138" s="46" t="s">
        <v>190</v>
      </c>
      <c r="C138" s="74"/>
      <c r="D138" s="74">
        <v>0</v>
      </c>
      <c r="E138" s="74"/>
      <c r="F138" s="74">
        <f t="shared" si="79"/>
        <v>0</v>
      </c>
      <c r="G138" s="75"/>
      <c r="H138" s="74"/>
      <c r="I138" s="74">
        <v>0</v>
      </c>
      <c r="J138" s="74"/>
      <c r="K138" s="74">
        <f t="shared" si="80"/>
        <v>0</v>
      </c>
      <c r="L138" s="75"/>
      <c r="M138" s="74">
        <f t="shared" si="81"/>
        <v>0</v>
      </c>
      <c r="N138" s="74">
        <f t="shared" si="81"/>
        <v>0</v>
      </c>
      <c r="O138" s="74"/>
      <c r="P138" s="74">
        <f t="shared" si="82"/>
        <v>0</v>
      </c>
      <c r="Q138" s="75"/>
      <c r="R138" s="74"/>
      <c r="S138" s="74">
        <v>0</v>
      </c>
      <c r="T138" s="74"/>
      <c r="U138" s="74">
        <f t="shared" si="83"/>
        <v>0</v>
      </c>
      <c r="V138" s="75"/>
      <c r="W138" s="74"/>
      <c r="X138" s="74">
        <v>0</v>
      </c>
      <c r="Y138" s="74"/>
      <c r="Z138" s="74">
        <f t="shared" si="84"/>
        <v>0</v>
      </c>
      <c r="AA138" s="75"/>
      <c r="AB138" s="74">
        <f t="shared" si="85"/>
        <v>0</v>
      </c>
      <c r="AC138" s="74">
        <f t="shared" si="85"/>
        <v>0</v>
      </c>
      <c r="AD138" s="74"/>
      <c r="AE138" s="74">
        <f t="shared" si="86"/>
        <v>0</v>
      </c>
      <c r="AF138" s="75"/>
      <c r="AG138" s="74"/>
      <c r="AH138" s="74">
        <v>0</v>
      </c>
      <c r="AI138" s="74"/>
      <c r="AJ138" s="74">
        <f t="shared" si="87"/>
        <v>0</v>
      </c>
      <c r="AK138" s="75"/>
      <c r="AL138" s="74"/>
      <c r="AM138" s="74">
        <v>0</v>
      </c>
      <c r="AN138" s="74"/>
      <c r="AO138" s="74">
        <f t="shared" si="88"/>
        <v>0</v>
      </c>
      <c r="AP138" s="75"/>
      <c r="AQ138" s="74"/>
      <c r="AR138" s="74">
        <v>0</v>
      </c>
      <c r="AS138" s="74"/>
      <c r="AT138" s="74">
        <f t="shared" si="89"/>
        <v>0</v>
      </c>
      <c r="AU138" s="75"/>
      <c r="AV138" s="74"/>
      <c r="AW138" s="74">
        <v>0</v>
      </c>
      <c r="AX138" s="74"/>
      <c r="AY138" s="74">
        <f t="shared" si="90"/>
        <v>0</v>
      </c>
      <c r="AZ138" s="75"/>
    </row>
    <row r="139" spans="1:52" s="46" customFormat="1" ht="12" hidden="1" customHeight="1">
      <c r="A139" s="417">
        <v>4500.7439999999997</v>
      </c>
      <c r="B139" s="46" t="s">
        <v>191</v>
      </c>
      <c r="C139" s="74"/>
      <c r="D139" s="74">
        <v>0</v>
      </c>
      <c r="E139" s="74"/>
      <c r="F139" s="74">
        <f t="shared" si="79"/>
        <v>0</v>
      </c>
      <c r="G139" s="75"/>
      <c r="H139" s="74"/>
      <c r="I139" s="74">
        <v>0</v>
      </c>
      <c r="J139" s="74"/>
      <c r="K139" s="74">
        <f t="shared" si="80"/>
        <v>0</v>
      </c>
      <c r="L139" s="75"/>
      <c r="M139" s="74">
        <f t="shared" si="81"/>
        <v>0</v>
      </c>
      <c r="N139" s="74">
        <f t="shared" si="81"/>
        <v>0</v>
      </c>
      <c r="O139" s="74"/>
      <c r="P139" s="74">
        <f t="shared" si="82"/>
        <v>0</v>
      </c>
      <c r="Q139" s="75"/>
      <c r="R139" s="74"/>
      <c r="S139" s="74">
        <v>0</v>
      </c>
      <c r="T139" s="74"/>
      <c r="U139" s="74">
        <f t="shared" si="83"/>
        <v>0</v>
      </c>
      <c r="V139" s="75"/>
      <c r="W139" s="74"/>
      <c r="X139" s="74">
        <v>0</v>
      </c>
      <c r="Y139" s="74"/>
      <c r="Z139" s="74">
        <f t="shared" si="84"/>
        <v>0</v>
      </c>
      <c r="AA139" s="75"/>
      <c r="AB139" s="74">
        <f t="shared" si="85"/>
        <v>0</v>
      </c>
      <c r="AC139" s="74">
        <f t="shared" si="85"/>
        <v>0</v>
      </c>
      <c r="AD139" s="74"/>
      <c r="AE139" s="74">
        <f t="shared" si="86"/>
        <v>0</v>
      </c>
      <c r="AF139" s="75"/>
      <c r="AG139" s="74"/>
      <c r="AH139" s="74">
        <v>0</v>
      </c>
      <c r="AI139" s="74"/>
      <c r="AJ139" s="74">
        <f t="shared" si="87"/>
        <v>0</v>
      </c>
      <c r="AK139" s="75"/>
      <c r="AL139" s="74"/>
      <c r="AM139" s="74">
        <v>0</v>
      </c>
      <c r="AN139" s="74"/>
      <c r="AO139" s="74">
        <f t="shared" si="88"/>
        <v>0</v>
      </c>
      <c r="AP139" s="75"/>
      <c r="AQ139" s="74"/>
      <c r="AR139" s="74">
        <v>0</v>
      </c>
      <c r="AS139" s="74"/>
      <c r="AT139" s="74">
        <f t="shared" si="89"/>
        <v>0</v>
      </c>
      <c r="AU139" s="75"/>
      <c r="AV139" s="74"/>
      <c r="AW139" s="74">
        <v>0</v>
      </c>
      <c r="AX139" s="74"/>
      <c r="AY139" s="74">
        <f t="shared" si="90"/>
        <v>0</v>
      </c>
      <c r="AZ139" s="75"/>
    </row>
    <row r="140" spans="1:52" s="46" customFormat="1" ht="12" hidden="1" customHeight="1">
      <c r="A140" s="417">
        <v>4500.7449999999999</v>
      </c>
      <c r="B140" s="46" t="s">
        <v>192</v>
      </c>
      <c r="C140" s="74"/>
      <c r="D140" s="74">
        <v>0</v>
      </c>
      <c r="E140" s="74"/>
      <c r="F140" s="74">
        <f t="shared" si="79"/>
        <v>0</v>
      </c>
      <c r="G140" s="75"/>
      <c r="H140" s="74"/>
      <c r="I140" s="74">
        <v>0</v>
      </c>
      <c r="J140" s="74"/>
      <c r="K140" s="74">
        <f t="shared" si="80"/>
        <v>0</v>
      </c>
      <c r="L140" s="75"/>
      <c r="M140" s="74">
        <f t="shared" si="81"/>
        <v>0</v>
      </c>
      <c r="N140" s="74">
        <f t="shared" si="81"/>
        <v>0</v>
      </c>
      <c r="O140" s="74"/>
      <c r="P140" s="74">
        <f t="shared" si="82"/>
        <v>0</v>
      </c>
      <c r="Q140" s="75"/>
      <c r="R140" s="74"/>
      <c r="S140" s="74">
        <v>0</v>
      </c>
      <c r="T140" s="74"/>
      <c r="U140" s="74">
        <f t="shared" si="83"/>
        <v>0</v>
      </c>
      <c r="V140" s="75"/>
      <c r="W140" s="74"/>
      <c r="X140" s="74">
        <v>0</v>
      </c>
      <c r="Y140" s="74"/>
      <c r="Z140" s="74">
        <f t="shared" si="84"/>
        <v>0</v>
      </c>
      <c r="AA140" s="75"/>
      <c r="AB140" s="74">
        <f t="shared" si="85"/>
        <v>0</v>
      </c>
      <c r="AC140" s="74">
        <f t="shared" si="85"/>
        <v>0</v>
      </c>
      <c r="AD140" s="74"/>
      <c r="AE140" s="74">
        <f t="shared" si="86"/>
        <v>0</v>
      </c>
      <c r="AF140" s="75"/>
      <c r="AG140" s="74"/>
      <c r="AH140" s="74">
        <v>0</v>
      </c>
      <c r="AI140" s="74"/>
      <c r="AJ140" s="74">
        <f t="shared" si="87"/>
        <v>0</v>
      </c>
      <c r="AK140" s="75"/>
      <c r="AL140" s="74"/>
      <c r="AM140" s="74">
        <v>0</v>
      </c>
      <c r="AN140" s="74"/>
      <c r="AO140" s="74">
        <f t="shared" si="88"/>
        <v>0</v>
      </c>
      <c r="AP140" s="75"/>
      <c r="AQ140" s="74"/>
      <c r="AR140" s="74">
        <v>0</v>
      </c>
      <c r="AS140" s="74"/>
      <c r="AT140" s="74">
        <f t="shared" si="89"/>
        <v>0</v>
      </c>
      <c r="AU140" s="75"/>
      <c r="AV140" s="74"/>
      <c r="AW140" s="74">
        <v>0</v>
      </c>
      <c r="AX140" s="74"/>
      <c r="AY140" s="74">
        <f t="shared" si="90"/>
        <v>0</v>
      </c>
      <c r="AZ140" s="75"/>
    </row>
    <row r="141" spans="1:52" s="46" customFormat="1" ht="12" hidden="1" customHeight="1">
      <c r="A141" s="417">
        <v>4500.7460000000001</v>
      </c>
      <c r="B141" s="46" t="s">
        <v>193</v>
      </c>
      <c r="C141" s="74"/>
      <c r="D141" s="74">
        <v>0</v>
      </c>
      <c r="E141" s="74"/>
      <c r="F141" s="74">
        <f t="shared" si="79"/>
        <v>0</v>
      </c>
      <c r="G141" s="75"/>
      <c r="H141" s="74"/>
      <c r="I141" s="74">
        <v>0</v>
      </c>
      <c r="J141" s="74"/>
      <c r="K141" s="74">
        <f t="shared" si="80"/>
        <v>0</v>
      </c>
      <c r="L141" s="75"/>
      <c r="M141" s="74">
        <f t="shared" si="81"/>
        <v>0</v>
      </c>
      <c r="N141" s="74">
        <f t="shared" si="81"/>
        <v>0</v>
      </c>
      <c r="O141" s="74"/>
      <c r="P141" s="74">
        <f t="shared" si="82"/>
        <v>0</v>
      </c>
      <c r="Q141" s="75"/>
      <c r="R141" s="74"/>
      <c r="S141" s="74">
        <v>0</v>
      </c>
      <c r="T141" s="74"/>
      <c r="U141" s="74">
        <f t="shared" si="83"/>
        <v>0</v>
      </c>
      <c r="V141" s="75"/>
      <c r="W141" s="74"/>
      <c r="X141" s="74">
        <v>0</v>
      </c>
      <c r="Y141" s="74"/>
      <c r="Z141" s="74">
        <f t="shared" si="84"/>
        <v>0</v>
      </c>
      <c r="AA141" s="75"/>
      <c r="AB141" s="74">
        <f t="shared" si="85"/>
        <v>0</v>
      </c>
      <c r="AC141" s="74">
        <f t="shared" si="85"/>
        <v>0</v>
      </c>
      <c r="AD141" s="74"/>
      <c r="AE141" s="74">
        <f t="shared" si="86"/>
        <v>0</v>
      </c>
      <c r="AF141" s="75"/>
      <c r="AG141" s="74"/>
      <c r="AH141" s="74">
        <v>0</v>
      </c>
      <c r="AI141" s="74"/>
      <c r="AJ141" s="74">
        <f t="shared" si="87"/>
        <v>0</v>
      </c>
      <c r="AK141" s="75"/>
      <c r="AL141" s="74"/>
      <c r="AM141" s="74">
        <v>0</v>
      </c>
      <c r="AN141" s="74"/>
      <c r="AO141" s="74">
        <f t="shared" si="88"/>
        <v>0</v>
      </c>
      <c r="AP141" s="75"/>
      <c r="AQ141" s="74"/>
      <c r="AR141" s="74">
        <v>0</v>
      </c>
      <c r="AS141" s="74"/>
      <c r="AT141" s="74">
        <f t="shared" si="89"/>
        <v>0</v>
      </c>
      <c r="AU141" s="75"/>
      <c r="AV141" s="74"/>
      <c r="AW141" s="74">
        <v>0</v>
      </c>
      <c r="AX141" s="74"/>
      <c r="AY141" s="74">
        <f t="shared" si="90"/>
        <v>0</v>
      </c>
      <c r="AZ141" s="75"/>
    </row>
    <row r="142" spans="1:52" s="46" customFormat="1" ht="12" customHeight="1">
      <c r="A142" s="417">
        <v>4500.8019999999997</v>
      </c>
      <c r="B142" s="46" t="s">
        <v>194</v>
      </c>
      <c r="C142" s="74"/>
      <c r="D142" s="74">
        <v>0</v>
      </c>
      <c r="E142" s="74"/>
      <c r="F142" s="74">
        <f t="shared" si="79"/>
        <v>0</v>
      </c>
      <c r="G142" s="75"/>
      <c r="H142" s="74"/>
      <c r="I142" s="74">
        <v>0</v>
      </c>
      <c r="J142" s="74"/>
      <c r="K142" s="74">
        <f t="shared" si="80"/>
        <v>0</v>
      </c>
      <c r="L142" s="75"/>
      <c r="M142" s="74">
        <f t="shared" si="81"/>
        <v>0</v>
      </c>
      <c r="N142" s="74">
        <f t="shared" si="81"/>
        <v>0</v>
      </c>
      <c r="O142" s="74"/>
      <c r="P142" s="74">
        <f t="shared" si="82"/>
        <v>0</v>
      </c>
      <c r="Q142" s="75"/>
      <c r="R142" s="74"/>
      <c r="S142" s="74">
        <v>85932</v>
      </c>
      <c r="T142" s="74"/>
      <c r="U142" s="74">
        <f t="shared" si="83"/>
        <v>85932</v>
      </c>
      <c r="V142" s="75"/>
      <c r="W142" s="74"/>
      <c r="X142" s="74">
        <v>85932</v>
      </c>
      <c r="Y142" s="74"/>
      <c r="Z142" s="74">
        <f t="shared" si="84"/>
        <v>85932</v>
      </c>
      <c r="AA142" s="75"/>
      <c r="AB142" s="74">
        <f t="shared" si="85"/>
        <v>0</v>
      </c>
      <c r="AC142" s="74">
        <f t="shared" si="85"/>
        <v>0</v>
      </c>
      <c r="AD142" s="74"/>
      <c r="AE142" s="74">
        <f t="shared" si="86"/>
        <v>0</v>
      </c>
      <c r="AF142" s="75"/>
      <c r="AG142" s="74"/>
      <c r="AH142" s="74">
        <v>128898</v>
      </c>
      <c r="AI142" s="74"/>
      <c r="AJ142" s="74">
        <f t="shared" si="87"/>
        <v>128898</v>
      </c>
      <c r="AK142" s="75"/>
      <c r="AL142" s="74"/>
      <c r="AM142" s="74">
        <v>171864</v>
      </c>
      <c r="AN142" s="74"/>
      <c r="AO142" s="74">
        <f t="shared" si="88"/>
        <v>171864</v>
      </c>
      <c r="AP142" s="75"/>
      <c r="AQ142" s="74"/>
      <c r="AR142" s="74">
        <v>214830</v>
      </c>
      <c r="AS142" s="74"/>
      <c r="AT142" s="74">
        <f t="shared" si="89"/>
        <v>214830</v>
      </c>
      <c r="AU142" s="75"/>
      <c r="AV142" s="74"/>
      <c r="AW142" s="74">
        <v>257796</v>
      </c>
      <c r="AX142" s="74"/>
      <c r="AY142" s="74">
        <f t="shared" si="90"/>
        <v>257796</v>
      </c>
      <c r="AZ142" s="75"/>
    </row>
    <row r="143" spans="1:52" s="46" customFormat="1" ht="12" hidden="1" customHeight="1">
      <c r="A143" s="417">
        <v>4500.808</v>
      </c>
      <c r="B143" s="46" t="s">
        <v>195</v>
      </c>
      <c r="C143" s="74"/>
      <c r="D143" s="74">
        <v>0</v>
      </c>
      <c r="E143" s="74"/>
      <c r="F143" s="74">
        <f t="shared" si="79"/>
        <v>0</v>
      </c>
      <c r="G143" s="75"/>
      <c r="H143" s="74"/>
      <c r="I143" s="74">
        <v>0</v>
      </c>
      <c r="J143" s="74"/>
      <c r="K143" s="74">
        <f t="shared" si="80"/>
        <v>0</v>
      </c>
      <c r="L143" s="75"/>
      <c r="M143" s="74">
        <f t="shared" si="81"/>
        <v>0</v>
      </c>
      <c r="N143" s="74">
        <f t="shared" si="81"/>
        <v>0</v>
      </c>
      <c r="O143" s="74"/>
      <c r="P143" s="74">
        <f t="shared" si="82"/>
        <v>0</v>
      </c>
      <c r="Q143" s="75"/>
      <c r="R143" s="74"/>
      <c r="S143" s="74">
        <v>0</v>
      </c>
      <c r="T143" s="74"/>
      <c r="U143" s="74">
        <f t="shared" si="83"/>
        <v>0</v>
      </c>
      <c r="V143" s="75"/>
      <c r="W143" s="74"/>
      <c r="X143" s="74">
        <v>0</v>
      </c>
      <c r="Y143" s="74"/>
      <c r="Z143" s="74">
        <f t="shared" si="84"/>
        <v>0</v>
      </c>
      <c r="AA143" s="75"/>
      <c r="AB143" s="74">
        <f t="shared" si="85"/>
        <v>0</v>
      </c>
      <c r="AC143" s="74">
        <f t="shared" si="85"/>
        <v>0</v>
      </c>
      <c r="AD143" s="74"/>
      <c r="AE143" s="74">
        <f t="shared" si="86"/>
        <v>0</v>
      </c>
      <c r="AF143" s="75"/>
      <c r="AG143" s="74"/>
      <c r="AH143" s="74">
        <v>0</v>
      </c>
      <c r="AI143" s="74"/>
      <c r="AJ143" s="74">
        <f t="shared" si="87"/>
        <v>0</v>
      </c>
      <c r="AK143" s="75"/>
      <c r="AL143" s="74"/>
      <c r="AM143" s="74">
        <v>0</v>
      </c>
      <c r="AN143" s="74"/>
      <c r="AO143" s="74">
        <f t="shared" si="88"/>
        <v>0</v>
      </c>
      <c r="AP143" s="75"/>
      <c r="AQ143" s="74"/>
      <c r="AR143" s="74">
        <v>0</v>
      </c>
      <c r="AS143" s="74"/>
      <c r="AT143" s="74">
        <f t="shared" si="89"/>
        <v>0</v>
      </c>
      <c r="AU143" s="75"/>
      <c r="AV143" s="74"/>
      <c r="AW143" s="74">
        <v>0</v>
      </c>
      <c r="AX143" s="74"/>
      <c r="AY143" s="74">
        <f t="shared" si="90"/>
        <v>0</v>
      </c>
      <c r="AZ143" s="75"/>
    </row>
    <row r="144" spans="1:52" s="46" customFormat="1" ht="12" hidden="1" customHeight="1">
      <c r="A144" s="417">
        <v>4500.8109999999997</v>
      </c>
      <c r="B144" s="46" t="s">
        <v>196</v>
      </c>
      <c r="C144" s="74"/>
      <c r="D144" s="74">
        <v>0</v>
      </c>
      <c r="E144" s="74"/>
      <c r="F144" s="74">
        <f t="shared" si="79"/>
        <v>0</v>
      </c>
      <c r="G144" s="75"/>
      <c r="H144" s="74"/>
      <c r="I144" s="74">
        <v>0</v>
      </c>
      <c r="J144" s="74"/>
      <c r="K144" s="74">
        <f t="shared" si="80"/>
        <v>0</v>
      </c>
      <c r="L144" s="75"/>
      <c r="M144" s="74">
        <f t="shared" si="81"/>
        <v>0</v>
      </c>
      <c r="N144" s="74">
        <f t="shared" si="81"/>
        <v>0</v>
      </c>
      <c r="O144" s="74"/>
      <c r="P144" s="74">
        <f t="shared" si="82"/>
        <v>0</v>
      </c>
      <c r="Q144" s="75"/>
      <c r="R144" s="74"/>
      <c r="S144" s="74">
        <v>0</v>
      </c>
      <c r="T144" s="74"/>
      <c r="U144" s="74">
        <f t="shared" si="83"/>
        <v>0</v>
      </c>
      <c r="V144" s="75"/>
      <c r="W144" s="74"/>
      <c r="X144" s="74">
        <v>0</v>
      </c>
      <c r="Y144" s="74"/>
      <c r="Z144" s="74">
        <f t="shared" si="84"/>
        <v>0</v>
      </c>
      <c r="AA144" s="75"/>
      <c r="AB144" s="74">
        <f t="shared" si="85"/>
        <v>0</v>
      </c>
      <c r="AC144" s="74">
        <f t="shared" si="85"/>
        <v>0</v>
      </c>
      <c r="AD144" s="74"/>
      <c r="AE144" s="74">
        <f t="shared" si="86"/>
        <v>0</v>
      </c>
      <c r="AF144" s="75"/>
      <c r="AG144" s="74"/>
      <c r="AH144" s="74">
        <v>0</v>
      </c>
      <c r="AI144" s="74"/>
      <c r="AJ144" s="74">
        <f t="shared" si="87"/>
        <v>0</v>
      </c>
      <c r="AK144" s="75"/>
      <c r="AL144" s="74"/>
      <c r="AM144" s="74">
        <v>0</v>
      </c>
      <c r="AN144" s="74"/>
      <c r="AO144" s="74">
        <f t="shared" si="88"/>
        <v>0</v>
      </c>
      <c r="AP144" s="75"/>
      <c r="AQ144" s="74"/>
      <c r="AR144" s="74">
        <v>0</v>
      </c>
      <c r="AS144" s="74"/>
      <c r="AT144" s="74">
        <f t="shared" si="89"/>
        <v>0</v>
      </c>
      <c r="AU144" s="75"/>
      <c r="AV144" s="74"/>
      <c r="AW144" s="74">
        <v>0</v>
      </c>
      <c r="AX144" s="74"/>
      <c r="AY144" s="74">
        <f t="shared" si="90"/>
        <v>0</v>
      </c>
      <c r="AZ144" s="75"/>
    </row>
    <row r="145" spans="1:52" s="46" customFormat="1" ht="12" hidden="1" customHeight="1">
      <c r="A145" s="417">
        <v>4700</v>
      </c>
      <c r="B145" s="46" t="s">
        <v>197</v>
      </c>
      <c r="C145" s="74"/>
      <c r="D145" s="74">
        <v>0</v>
      </c>
      <c r="E145" s="74"/>
      <c r="F145" s="74">
        <f t="shared" si="79"/>
        <v>0</v>
      </c>
      <c r="G145" s="75"/>
      <c r="H145" s="74"/>
      <c r="I145" s="74">
        <v>0</v>
      </c>
      <c r="J145" s="74"/>
      <c r="K145" s="74">
        <f t="shared" si="80"/>
        <v>0</v>
      </c>
      <c r="L145" s="75"/>
      <c r="M145" s="74">
        <f t="shared" si="81"/>
        <v>0</v>
      </c>
      <c r="N145" s="74">
        <f t="shared" si="81"/>
        <v>0</v>
      </c>
      <c r="O145" s="74"/>
      <c r="P145" s="74">
        <f t="shared" si="82"/>
        <v>0</v>
      </c>
      <c r="Q145" s="75"/>
      <c r="R145" s="74"/>
      <c r="S145" s="74">
        <v>0</v>
      </c>
      <c r="T145" s="74"/>
      <c r="U145" s="74">
        <f t="shared" si="83"/>
        <v>0</v>
      </c>
      <c r="V145" s="75"/>
      <c r="W145" s="74"/>
      <c r="X145" s="74">
        <v>0</v>
      </c>
      <c r="Y145" s="74"/>
      <c r="Z145" s="74">
        <f t="shared" si="84"/>
        <v>0</v>
      </c>
      <c r="AA145" s="75"/>
      <c r="AB145" s="74">
        <f t="shared" si="85"/>
        <v>0</v>
      </c>
      <c r="AC145" s="74">
        <f t="shared" si="85"/>
        <v>0</v>
      </c>
      <c r="AD145" s="74"/>
      <c r="AE145" s="74">
        <f t="shared" si="86"/>
        <v>0</v>
      </c>
      <c r="AF145" s="75"/>
      <c r="AG145" s="74"/>
      <c r="AH145" s="74">
        <v>0</v>
      </c>
      <c r="AI145" s="74"/>
      <c r="AJ145" s="74">
        <f t="shared" si="87"/>
        <v>0</v>
      </c>
      <c r="AK145" s="75"/>
      <c r="AL145" s="74"/>
      <c r="AM145" s="74">
        <v>0</v>
      </c>
      <c r="AN145" s="74"/>
      <c r="AO145" s="74">
        <f t="shared" si="88"/>
        <v>0</v>
      </c>
      <c r="AP145" s="75"/>
      <c r="AQ145" s="74"/>
      <c r="AR145" s="74">
        <v>0</v>
      </c>
      <c r="AS145" s="74"/>
      <c r="AT145" s="74">
        <f t="shared" si="89"/>
        <v>0</v>
      </c>
      <c r="AU145" s="75"/>
      <c r="AV145" s="74"/>
      <c r="AW145" s="74">
        <v>0</v>
      </c>
      <c r="AX145" s="74"/>
      <c r="AY145" s="74">
        <f t="shared" si="90"/>
        <v>0</v>
      </c>
      <c r="AZ145" s="75"/>
    </row>
    <row r="146" spans="1:52" s="46" customFormat="1" ht="12" hidden="1" customHeight="1">
      <c r="A146" s="417">
        <v>4703</v>
      </c>
      <c r="B146" s="46" t="s">
        <v>198</v>
      </c>
      <c r="C146" s="74"/>
      <c r="D146" s="74">
        <v>0</v>
      </c>
      <c r="E146" s="74"/>
      <c r="F146" s="74">
        <f t="shared" si="79"/>
        <v>0</v>
      </c>
      <c r="G146" s="75"/>
      <c r="H146" s="74"/>
      <c r="I146" s="74">
        <v>0</v>
      </c>
      <c r="J146" s="74"/>
      <c r="K146" s="74">
        <f t="shared" si="80"/>
        <v>0</v>
      </c>
      <c r="L146" s="75"/>
      <c r="M146" s="74">
        <f t="shared" si="81"/>
        <v>0</v>
      </c>
      <c r="N146" s="74">
        <f t="shared" si="81"/>
        <v>0</v>
      </c>
      <c r="O146" s="74"/>
      <c r="P146" s="74">
        <f t="shared" si="82"/>
        <v>0</v>
      </c>
      <c r="Q146" s="75"/>
      <c r="R146" s="74"/>
      <c r="S146" s="74">
        <v>0</v>
      </c>
      <c r="T146" s="74"/>
      <c r="U146" s="74">
        <f t="shared" si="83"/>
        <v>0</v>
      </c>
      <c r="V146" s="75"/>
      <c r="W146" s="74"/>
      <c r="X146" s="74">
        <v>0</v>
      </c>
      <c r="Y146" s="74"/>
      <c r="Z146" s="74">
        <f t="shared" si="84"/>
        <v>0</v>
      </c>
      <c r="AA146" s="75"/>
      <c r="AB146" s="74">
        <f t="shared" si="85"/>
        <v>0</v>
      </c>
      <c r="AC146" s="74">
        <f t="shared" si="85"/>
        <v>0</v>
      </c>
      <c r="AD146" s="74"/>
      <c r="AE146" s="74">
        <f t="shared" si="86"/>
        <v>0</v>
      </c>
      <c r="AF146" s="75"/>
      <c r="AG146" s="74"/>
      <c r="AH146" s="74">
        <v>0</v>
      </c>
      <c r="AI146" s="74"/>
      <c r="AJ146" s="74">
        <f t="shared" si="87"/>
        <v>0</v>
      </c>
      <c r="AK146" s="75"/>
      <c r="AL146" s="74"/>
      <c r="AM146" s="74">
        <v>0</v>
      </c>
      <c r="AN146" s="74"/>
      <c r="AO146" s="74">
        <f t="shared" si="88"/>
        <v>0</v>
      </c>
      <c r="AP146" s="75"/>
      <c r="AQ146" s="74"/>
      <c r="AR146" s="74">
        <v>0</v>
      </c>
      <c r="AS146" s="74"/>
      <c r="AT146" s="74">
        <f t="shared" si="89"/>
        <v>0</v>
      </c>
      <c r="AU146" s="75"/>
      <c r="AV146" s="74"/>
      <c r="AW146" s="74">
        <v>0</v>
      </c>
      <c r="AX146" s="74"/>
      <c r="AY146" s="74">
        <f t="shared" si="90"/>
        <v>0</v>
      </c>
      <c r="AZ146" s="75"/>
    </row>
    <row r="147" spans="1:52" s="46" customFormat="1" ht="12" hidden="1" customHeight="1">
      <c r="A147" s="417">
        <v>4800</v>
      </c>
      <c r="B147" s="46" t="s">
        <v>199</v>
      </c>
      <c r="C147" s="74"/>
      <c r="D147" s="74">
        <v>0</v>
      </c>
      <c r="E147" s="74"/>
      <c r="F147" s="74">
        <f t="shared" si="79"/>
        <v>0</v>
      </c>
      <c r="G147" s="75"/>
      <c r="H147" s="74"/>
      <c r="I147" s="74">
        <v>0</v>
      </c>
      <c r="J147" s="74"/>
      <c r="K147" s="74">
        <f t="shared" si="80"/>
        <v>0</v>
      </c>
      <c r="L147" s="75"/>
      <c r="M147" s="74">
        <f t="shared" si="81"/>
        <v>0</v>
      </c>
      <c r="N147" s="74">
        <f t="shared" si="81"/>
        <v>0</v>
      </c>
      <c r="O147" s="74"/>
      <c r="P147" s="74">
        <f t="shared" si="82"/>
        <v>0</v>
      </c>
      <c r="Q147" s="75"/>
      <c r="R147" s="74"/>
      <c r="S147" s="74">
        <v>0</v>
      </c>
      <c r="T147" s="74"/>
      <c r="U147" s="74">
        <f t="shared" si="83"/>
        <v>0</v>
      </c>
      <c r="V147" s="75"/>
      <c r="W147" s="74"/>
      <c r="X147" s="74">
        <v>0</v>
      </c>
      <c r="Y147" s="74"/>
      <c r="Z147" s="74">
        <f t="shared" si="84"/>
        <v>0</v>
      </c>
      <c r="AA147" s="75"/>
      <c r="AB147" s="74">
        <f t="shared" si="85"/>
        <v>0</v>
      </c>
      <c r="AC147" s="74">
        <f t="shared" si="85"/>
        <v>0</v>
      </c>
      <c r="AD147" s="74"/>
      <c r="AE147" s="74">
        <f t="shared" si="86"/>
        <v>0</v>
      </c>
      <c r="AF147" s="75"/>
      <c r="AG147" s="74"/>
      <c r="AH147" s="74">
        <v>0</v>
      </c>
      <c r="AI147" s="74"/>
      <c r="AJ147" s="74">
        <f t="shared" si="87"/>
        <v>0</v>
      </c>
      <c r="AK147" s="75"/>
      <c r="AL147" s="74"/>
      <c r="AM147" s="74">
        <v>0</v>
      </c>
      <c r="AN147" s="74"/>
      <c r="AO147" s="74">
        <f t="shared" si="88"/>
        <v>0</v>
      </c>
      <c r="AP147" s="75"/>
      <c r="AQ147" s="74"/>
      <c r="AR147" s="74">
        <v>0</v>
      </c>
      <c r="AS147" s="74"/>
      <c r="AT147" s="74">
        <f t="shared" si="89"/>
        <v>0</v>
      </c>
      <c r="AU147" s="75"/>
      <c r="AV147" s="74"/>
      <c r="AW147" s="74">
        <v>0</v>
      </c>
      <c r="AX147" s="74"/>
      <c r="AY147" s="74">
        <f t="shared" si="90"/>
        <v>0</v>
      </c>
      <c r="AZ147" s="75"/>
    </row>
    <row r="148" spans="1:52" s="46" customFormat="1" ht="12" hidden="1" customHeight="1">
      <c r="A148" s="417">
        <v>4900</v>
      </c>
      <c r="B148" s="46" t="s">
        <v>200</v>
      </c>
      <c r="C148" s="74"/>
      <c r="D148" s="74">
        <v>0</v>
      </c>
      <c r="E148" s="74"/>
      <c r="F148" s="74">
        <f t="shared" si="79"/>
        <v>0</v>
      </c>
      <c r="G148" s="75"/>
      <c r="H148" s="74"/>
      <c r="I148" s="74">
        <v>0</v>
      </c>
      <c r="J148" s="74"/>
      <c r="K148" s="74">
        <f t="shared" si="80"/>
        <v>0</v>
      </c>
      <c r="L148" s="75"/>
      <c r="M148" s="74">
        <f t="shared" si="81"/>
        <v>0</v>
      </c>
      <c r="N148" s="74">
        <f t="shared" si="81"/>
        <v>0</v>
      </c>
      <c r="O148" s="74"/>
      <c r="P148" s="74">
        <f t="shared" si="82"/>
        <v>0</v>
      </c>
      <c r="Q148" s="75"/>
      <c r="R148" s="74"/>
      <c r="S148" s="74">
        <v>0</v>
      </c>
      <c r="T148" s="74"/>
      <c r="U148" s="74">
        <f t="shared" si="83"/>
        <v>0</v>
      </c>
      <c r="V148" s="75"/>
      <c r="W148" s="74"/>
      <c r="X148" s="74">
        <v>0</v>
      </c>
      <c r="Y148" s="74"/>
      <c r="Z148" s="74">
        <f t="shared" si="84"/>
        <v>0</v>
      </c>
      <c r="AA148" s="75"/>
      <c r="AB148" s="74">
        <f t="shared" si="85"/>
        <v>0</v>
      </c>
      <c r="AC148" s="74">
        <f t="shared" si="85"/>
        <v>0</v>
      </c>
      <c r="AD148" s="74"/>
      <c r="AE148" s="74">
        <f t="shared" si="86"/>
        <v>0</v>
      </c>
      <c r="AF148" s="75"/>
      <c r="AG148" s="74"/>
      <c r="AH148" s="74">
        <v>0</v>
      </c>
      <c r="AI148" s="74"/>
      <c r="AJ148" s="74">
        <f t="shared" si="87"/>
        <v>0</v>
      </c>
      <c r="AK148" s="75"/>
      <c r="AL148" s="74"/>
      <c r="AM148" s="74">
        <v>0</v>
      </c>
      <c r="AN148" s="74"/>
      <c r="AO148" s="74">
        <f t="shared" si="88"/>
        <v>0</v>
      </c>
      <c r="AP148" s="75"/>
      <c r="AQ148" s="74"/>
      <c r="AR148" s="74">
        <v>0</v>
      </c>
      <c r="AS148" s="74"/>
      <c r="AT148" s="74">
        <f t="shared" si="89"/>
        <v>0</v>
      </c>
      <c r="AU148" s="75"/>
      <c r="AV148" s="74"/>
      <c r="AW148" s="74">
        <v>0</v>
      </c>
      <c r="AX148" s="74"/>
      <c r="AY148" s="74">
        <f t="shared" si="90"/>
        <v>0</v>
      </c>
      <c r="AZ148" s="75"/>
    </row>
    <row r="149" spans="1:52" s="46" customFormat="1" ht="12" hidden="1" customHeight="1">
      <c r="A149" s="145"/>
      <c r="C149" s="74"/>
      <c r="D149" s="74"/>
      <c r="E149" s="74"/>
      <c r="F149" s="74"/>
      <c r="G149" s="75"/>
      <c r="H149" s="74"/>
      <c r="I149" s="74"/>
      <c r="J149" s="74"/>
      <c r="K149" s="74"/>
      <c r="L149" s="75"/>
      <c r="M149" s="74"/>
      <c r="N149" s="74"/>
      <c r="O149" s="74"/>
      <c r="P149" s="74"/>
      <c r="Q149" s="75"/>
      <c r="R149" s="74"/>
      <c r="S149" s="74"/>
      <c r="T149" s="74"/>
      <c r="U149" s="74"/>
      <c r="V149" s="75"/>
      <c r="W149" s="74"/>
      <c r="X149" s="74"/>
      <c r="Y149" s="74"/>
      <c r="Z149" s="74"/>
      <c r="AA149" s="75"/>
      <c r="AB149" s="74"/>
      <c r="AC149" s="74"/>
      <c r="AD149" s="74"/>
      <c r="AE149" s="74"/>
      <c r="AF149" s="75"/>
      <c r="AG149" s="74"/>
      <c r="AH149" s="74"/>
      <c r="AI149" s="74"/>
      <c r="AJ149" s="74"/>
      <c r="AK149" s="75"/>
      <c r="AL149" s="74"/>
      <c r="AM149" s="74"/>
      <c r="AN149" s="74"/>
      <c r="AO149" s="74"/>
      <c r="AP149" s="75"/>
      <c r="AQ149" s="74"/>
      <c r="AR149" s="74"/>
      <c r="AS149" s="74"/>
      <c r="AT149" s="74"/>
      <c r="AU149" s="75"/>
      <c r="AV149" s="74"/>
      <c r="AW149" s="74"/>
      <c r="AX149" s="74"/>
      <c r="AY149" s="74"/>
      <c r="AZ149" s="75"/>
    </row>
    <row r="150" spans="1:52" s="46" customFormat="1" ht="12" customHeight="1">
      <c r="A150" s="55"/>
      <c r="B150" s="134" t="s">
        <v>467</v>
      </c>
      <c r="C150" s="76">
        <f>SUM(C122:C149)</f>
        <v>0</v>
      </c>
      <c r="D150" s="76">
        <f>SUM(D122:D149)</f>
        <v>491891.96</v>
      </c>
      <c r="E150" s="76"/>
      <c r="F150" s="76">
        <f>SUM(C150:E150)</f>
        <v>491891.96</v>
      </c>
      <c r="G150" s="77"/>
      <c r="H150" s="76">
        <f>SUM(H122:H149)</f>
        <v>0</v>
      </c>
      <c r="I150" s="76">
        <f>SUM(I122:I149)</f>
        <v>491891.96</v>
      </c>
      <c r="J150" s="76"/>
      <c r="K150" s="76">
        <f>SUM(H150:J150)</f>
        <v>491891.96</v>
      </c>
      <c r="L150" s="77"/>
      <c r="M150" s="76">
        <f>INDEX($H150:$J150,1,MATCH(M$8,$H$8:$J$8,0))-INDEX($C150:$E150,1,MATCH(M$8,$C$8:$E$8,0))</f>
        <v>0</v>
      </c>
      <c r="N150" s="76">
        <f>INDEX($H150:$J150,1,MATCH(N$8,$H$8:$J$8,0))-INDEX($C150:$E150,1,MATCH(N$8,$C$8:$E$8,0))</f>
        <v>0</v>
      </c>
      <c r="O150" s="76"/>
      <c r="P150" s="76">
        <f>SUM(M150:O150)</f>
        <v>0</v>
      </c>
      <c r="Q150" s="77"/>
      <c r="R150" s="76">
        <f>SUM(R122:R149)</f>
        <v>0</v>
      </c>
      <c r="S150" s="76">
        <f>SUM(S122:S149)</f>
        <v>372119.53</v>
      </c>
      <c r="T150" s="76"/>
      <c r="U150" s="76">
        <f>SUM(R150:T150)</f>
        <v>372119.53</v>
      </c>
      <c r="V150" s="77"/>
      <c r="W150" s="76">
        <f>SUM(W122:W149)</f>
        <v>0</v>
      </c>
      <c r="X150" s="76">
        <f>SUM(X122:X149)</f>
        <v>367789.53</v>
      </c>
      <c r="Y150" s="76"/>
      <c r="Z150" s="76">
        <f>SUM(W150:Y150)</f>
        <v>367789.53</v>
      </c>
      <c r="AA150" s="77"/>
      <c r="AB150" s="76">
        <f>INDEX($H150:$J150,1,MATCH(AB$8,$H$8:$J$8,0))-INDEX($C150:$E150,1,MATCH(AB$8,$C$8:$E$8,0))</f>
        <v>0</v>
      </c>
      <c r="AC150" s="76">
        <f>INDEX($H150:$J150,1,MATCH(AC$8,$H$8:$J$8,0))-INDEX($C150:$E150,1,MATCH(AC$8,$C$8:$E$8,0))</f>
        <v>0</v>
      </c>
      <c r="AD150" s="76"/>
      <c r="AE150" s="76">
        <f>SUM(AB150:AD150)</f>
        <v>0</v>
      </c>
      <c r="AF150" s="77"/>
      <c r="AG150" s="76">
        <f>SUM(AG122:AG149)</f>
        <v>0</v>
      </c>
      <c r="AH150" s="76">
        <f>SUM(AH122:AH149)</f>
        <v>255258</v>
      </c>
      <c r="AI150" s="76"/>
      <c r="AJ150" s="76">
        <f>SUM(AG150:AI150)</f>
        <v>255258</v>
      </c>
      <c r="AK150" s="77"/>
      <c r="AL150" s="76">
        <f>SUM(AL122:AL149)</f>
        <v>0</v>
      </c>
      <c r="AM150" s="76">
        <f>SUM(AM122:AM149)</f>
        <v>340344</v>
      </c>
      <c r="AN150" s="76"/>
      <c r="AO150" s="76">
        <f>SUM(AL150:AN150)</f>
        <v>340344</v>
      </c>
      <c r="AP150" s="77"/>
      <c r="AQ150" s="76">
        <f>SUM(AQ122:AQ149)</f>
        <v>0</v>
      </c>
      <c r="AR150" s="76">
        <f>SUM(AR122:AR149)</f>
        <v>425430</v>
      </c>
      <c r="AS150" s="76"/>
      <c r="AT150" s="76">
        <f>SUM(AQ150:AS150)</f>
        <v>425430</v>
      </c>
      <c r="AU150" s="77"/>
      <c r="AV150" s="76">
        <f>SUM(AV122:AV149)</f>
        <v>0</v>
      </c>
      <c r="AW150" s="76">
        <f>SUM(AW122:AW149)</f>
        <v>510516</v>
      </c>
      <c r="AX150" s="76"/>
      <c r="AY150" s="76">
        <f>SUM(AV150:AX150)</f>
        <v>510516</v>
      </c>
      <c r="AZ150" s="77"/>
    </row>
    <row r="151" spans="1:52" s="46" customFormat="1" ht="12" customHeight="1">
      <c r="A151" s="55"/>
      <c r="B151" s="50"/>
      <c r="C151" s="74"/>
      <c r="D151" s="74"/>
      <c r="E151" s="74"/>
      <c r="F151" s="74"/>
      <c r="G151" s="75"/>
      <c r="H151" s="74"/>
      <c r="I151" s="74"/>
      <c r="J151" s="74"/>
      <c r="K151" s="74"/>
      <c r="L151" s="75"/>
      <c r="M151" s="74"/>
      <c r="N151" s="74"/>
      <c r="O151" s="74"/>
      <c r="P151" s="74"/>
      <c r="Q151" s="75"/>
      <c r="R151" s="74"/>
      <c r="S151" s="74"/>
      <c r="T151" s="74"/>
      <c r="U151" s="74"/>
      <c r="V151" s="75"/>
      <c r="W151" s="74"/>
      <c r="X151" s="74"/>
      <c r="Y151" s="74"/>
      <c r="Z151" s="74"/>
      <c r="AA151" s="75"/>
      <c r="AB151" s="74"/>
      <c r="AC151" s="74"/>
      <c r="AD151" s="74"/>
      <c r="AE151" s="74"/>
      <c r="AF151" s="75"/>
      <c r="AG151" s="74"/>
      <c r="AH151" s="74"/>
      <c r="AI151" s="74"/>
      <c r="AJ151" s="74"/>
      <c r="AK151" s="75"/>
      <c r="AL151" s="74"/>
      <c r="AM151" s="74"/>
      <c r="AN151" s="74"/>
      <c r="AO151" s="74"/>
      <c r="AP151" s="75"/>
      <c r="AQ151" s="74"/>
      <c r="AR151" s="74"/>
      <c r="AS151" s="74"/>
      <c r="AT151" s="74"/>
      <c r="AU151" s="75"/>
      <c r="AV151" s="74"/>
      <c r="AW151" s="74"/>
      <c r="AX151" s="74"/>
      <c r="AY151" s="74"/>
      <c r="AZ151" s="75"/>
    </row>
    <row r="152" spans="1:52" s="46" customFormat="1" ht="12" customHeight="1">
      <c r="A152" s="134" t="s">
        <v>126</v>
      </c>
      <c r="C152" s="74"/>
      <c r="D152" s="74"/>
      <c r="E152" s="74"/>
      <c r="F152" s="74"/>
      <c r="G152" s="75"/>
      <c r="H152" s="74"/>
      <c r="I152" s="74"/>
      <c r="J152" s="74"/>
      <c r="K152" s="74"/>
      <c r="L152" s="75"/>
      <c r="M152" s="74"/>
      <c r="N152" s="74"/>
      <c r="O152" s="74"/>
      <c r="P152" s="74"/>
      <c r="Q152" s="75"/>
      <c r="R152" s="74"/>
      <c r="S152" s="74"/>
      <c r="T152" s="74"/>
      <c r="U152" s="74"/>
      <c r="V152" s="75"/>
      <c r="W152" s="74"/>
      <c r="X152" s="74"/>
      <c r="Y152" s="74"/>
      <c r="Z152" s="74"/>
      <c r="AA152" s="75"/>
      <c r="AB152" s="74"/>
      <c r="AC152" s="74"/>
      <c r="AD152" s="74"/>
      <c r="AE152" s="74"/>
      <c r="AF152" s="75"/>
      <c r="AG152" s="74"/>
      <c r="AH152" s="74"/>
      <c r="AI152" s="74"/>
      <c r="AJ152" s="74"/>
      <c r="AK152" s="75"/>
      <c r="AL152" s="74"/>
      <c r="AM152" s="74"/>
      <c r="AN152" s="74"/>
      <c r="AO152" s="74"/>
      <c r="AP152" s="75"/>
      <c r="AQ152" s="74"/>
      <c r="AR152" s="74"/>
      <c r="AS152" s="74"/>
      <c r="AT152" s="74"/>
      <c r="AU152" s="75"/>
      <c r="AV152" s="74"/>
      <c r="AW152" s="74"/>
      <c r="AX152" s="74"/>
      <c r="AY152" s="74"/>
      <c r="AZ152" s="75"/>
    </row>
    <row r="153" spans="1:52" s="46" customFormat="1" ht="12" hidden="1" customHeight="1">
      <c r="A153" s="145" t="s">
        <v>24</v>
      </c>
      <c r="B153" s="73"/>
      <c r="C153" s="74"/>
      <c r="D153" s="74"/>
      <c r="E153" s="74"/>
      <c r="F153" s="74">
        <f>SUM(C153:E153)</f>
        <v>0</v>
      </c>
      <c r="G153" s="75"/>
      <c r="H153" s="74"/>
      <c r="I153" s="74"/>
      <c r="J153" s="74"/>
      <c r="K153" s="74">
        <f>SUM(H153:J153)</f>
        <v>0</v>
      </c>
      <c r="L153" s="75"/>
      <c r="M153" s="74">
        <f t="shared" ref="M153:N156" si="91">INDEX($H153:$J153,1,MATCH(M$8,$H$8:$J$8,0))-INDEX($C153:$E153,1,MATCH(M$8,$C$8:$E$8,0))</f>
        <v>0</v>
      </c>
      <c r="N153" s="74">
        <f t="shared" si="91"/>
        <v>0</v>
      </c>
      <c r="O153" s="74"/>
      <c r="P153" s="74">
        <f>SUM(M153:O153)</f>
        <v>0</v>
      </c>
      <c r="Q153" s="75"/>
      <c r="R153" s="74"/>
      <c r="S153" s="74"/>
      <c r="T153" s="74"/>
      <c r="U153" s="74">
        <f>SUM(R153:T153)</f>
        <v>0</v>
      </c>
      <c r="V153" s="75"/>
      <c r="W153" s="74"/>
      <c r="X153" s="74"/>
      <c r="Y153" s="74"/>
      <c r="Z153" s="74">
        <f>SUM(W153:Y153)</f>
        <v>0</v>
      </c>
      <c r="AA153" s="75"/>
      <c r="AB153" s="74">
        <f t="shared" ref="AB153:AC156" si="92">INDEX($H153:$J153,1,MATCH(AB$8,$H$8:$J$8,0))-INDEX($C153:$E153,1,MATCH(AB$8,$C$8:$E$8,0))</f>
        <v>0</v>
      </c>
      <c r="AC153" s="74">
        <f t="shared" si="92"/>
        <v>0</v>
      </c>
      <c r="AD153" s="74"/>
      <c r="AE153" s="74">
        <f>SUM(AB153:AD153)</f>
        <v>0</v>
      </c>
      <c r="AF153" s="75"/>
      <c r="AG153" s="74"/>
      <c r="AH153" s="74"/>
      <c r="AI153" s="74"/>
      <c r="AJ153" s="74">
        <f>SUM(AG153:AI153)</f>
        <v>0</v>
      </c>
      <c r="AK153" s="75"/>
      <c r="AL153" s="74"/>
      <c r="AM153" s="74"/>
      <c r="AN153" s="74"/>
      <c r="AO153" s="74">
        <f>SUM(AL153:AN153)</f>
        <v>0</v>
      </c>
      <c r="AP153" s="75"/>
      <c r="AQ153" s="74"/>
      <c r="AR153" s="74"/>
      <c r="AS153" s="74"/>
      <c r="AT153" s="74">
        <f>SUM(AQ153:AS153)</f>
        <v>0</v>
      </c>
      <c r="AU153" s="75"/>
      <c r="AV153" s="74"/>
      <c r="AW153" s="74"/>
      <c r="AX153" s="74"/>
      <c r="AY153" s="74">
        <f>SUM(AV153:AX153)</f>
        <v>0</v>
      </c>
      <c r="AZ153" s="75"/>
    </row>
    <row r="154" spans="1:52" s="46" customFormat="1" ht="12" hidden="1" customHeight="1">
      <c r="A154" s="417">
        <v>5000</v>
      </c>
      <c r="B154" s="73" t="s">
        <v>126</v>
      </c>
      <c r="C154" s="74"/>
      <c r="D154" s="74">
        <v>0</v>
      </c>
      <c r="E154" s="74"/>
      <c r="F154" s="74">
        <f>SUM(C154:E154)</f>
        <v>0</v>
      </c>
      <c r="G154" s="75"/>
      <c r="H154" s="74"/>
      <c r="I154" s="74">
        <v>0</v>
      </c>
      <c r="J154" s="74"/>
      <c r="K154" s="74">
        <f>SUM(H154:J154)</f>
        <v>0</v>
      </c>
      <c r="L154" s="75"/>
      <c r="M154" s="74">
        <f t="shared" si="91"/>
        <v>0</v>
      </c>
      <c r="N154" s="74">
        <f t="shared" si="91"/>
        <v>0</v>
      </c>
      <c r="O154" s="74"/>
      <c r="P154" s="74">
        <f>SUM(M154:O154)</f>
        <v>0</v>
      </c>
      <c r="Q154" s="75"/>
      <c r="R154" s="74"/>
      <c r="S154" s="74">
        <v>0</v>
      </c>
      <c r="T154" s="74"/>
      <c r="U154" s="74">
        <f>SUM(R154:T154)</f>
        <v>0</v>
      </c>
      <c r="V154" s="75"/>
      <c r="W154" s="74"/>
      <c r="X154" s="74">
        <v>0</v>
      </c>
      <c r="Y154" s="74"/>
      <c r="Z154" s="74">
        <f>SUM(W154:Y154)</f>
        <v>0</v>
      </c>
      <c r="AA154" s="75"/>
      <c r="AB154" s="74">
        <f t="shared" si="92"/>
        <v>0</v>
      </c>
      <c r="AC154" s="74">
        <f t="shared" si="92"/>
        <v>0</v>
      </c>
      <c r="AD154" s="74"/>
      <c r="AE154" s="74">
        <f>SUM(AB154:AD154)</f>
        <v>0</v>
      </c>
      <c r="AF154" s="75"/>
      <c r="AG154" s="74"/>
      <c r="AH154" s="74">
        <v>0</v>
      </c>
      <c r="AI154" s="74"/>
      <c r="AJ154" s="74">
        <f>SUM(AG154:AI154)</f>
        <v>0</v>
      </c>
      <c r="AK154" s="75"/>
      <c r="AL154" s="74"/>
      <c r="AM154" s="74">
        <v>0</v>
      </c>
      <c r="AN154" s="74"/>
      <c r="AO154" s="74">
        <f>SUM(AL154:AN154)</f>
        <v>0</v>
      </c>
      <c r="AP154" s="75"/>
      <c r="AQ154" s="74"/>
      <c r="AR154" s="74">
        <v>0</v>
      </c>
      <c r="AS154" s="74"/>
      <c r="AT154" s="74">
        <f>SUM(AQ154:AS154)</f>
        <v>0</v>
      </c>
      <c r="AU154" s="75"/>
      <c r="AV154" s="74"/>
      <c r="AW154" s="74">
        <v>0</v>
      </c>
      <c r="AX154" s="74"/>
      <c r="AY154" s="74">
        <f>SUM(AV154:AX154)</f>
        <v>0</v>
      </c>
      <c r="AZ154" s="75"/>
    </row>
    <row r="155" spans="1:52" s="46" customFormat="1" ht="12" hidden="1" customHeight="1">
      <c r="A155" s="417">
        <v>5200</v>
      </c>
      <c r="B155" s="73" t="s">
        <v>201</v>
      </c>
      <c r="C155" s="74"/>
      <c r="D155" s="74">
        <v>0</v>
      </c>
      <c r="E155" s="74"/>
      <c r="F155" s="74">
        <f>SUM(C155:E155)</f>
        <v>0</v>
      </c>
      <c r="G155" s="75"/>
      <c r="H155" s="74"/>
      <c r="I155" s="74">
        <v>0</v>
      </c>
      <c r="J155" s="74"/>
      <c r="K155" s="74">
        <f>SUM(H155:J155)</f>
        <v>0</v>
      </c>
      <c r="L155" s="75"/>
      <c r="M155" s="74">
        <f t="shared" si="91"/>
        <v>0</v>
      </c>
      <c r="N155" s="74">
        <f t="shared" si="91"/>
        <v>0</v>
      </c>
      <c r="O155" s="74"/>
      <c r="P155" s="74">
        <f>SUM(M155:O155)</f>
        <v>0</v>
      </c>
      <c r="Q155" s="75"/>
      <c r="R155" s="74"/>
      <c r="S155" s="74">
        <v>0</v>
      </c>
      <c r="T155" s="74"/>
      <c r="U155" s="74">
        <f>SUM(R155:T155)</f>
        <v>0</v>
      </c>
      <c r="V155" s="75"/>
      <c r="W155" s="74"/>
      <c r="X155" s="74">
        <v>0</v>
      </c>
      <c r="Y155" s="74"/>
      <c r="Z155" s="74">
        <f>SUM(W155:Y155)</f>
        <v>0</v>
      </c>
      <c r="AA155" s="75"/>
      <c r="AB155" s="74">
        <f t="shared" si="92"/>
        <v>0</v>
      </c>
      <c r="AC155" s="74">
        <f t="shared" si="92"/>
        <v>0</v>
      </c>
      <c r="AD155" s="74"/>
      <c r="AE155" s="74">
        <f>SUM(AB155:AD155)</f>
        <v>0</v>
      </c>
      <c r="AF155" s="75"/>
      <c r="AG155" s="74"/>
      <c r="AH155" s="74">
        <v>0</v>
      </c>
      <c r="AI155" s="74"/>
      <c r="AJ155" s="74">
        <f>SUM(AG155:AI155)</f>
        <v>0</v>
      </c>
      <c r="AK155" s="75"/>
      <c r="AL155" s="74"/>
      <c r="AM155" s="74">
        <v>0</v>
      </c>
      <c r="AN155" s="74"/>
      <c r="AO155" s="74">
        <f>SUM(AL155:AN155)</f>
        <v>0</v>
      </c>
      <c r="AP155" s="75"/>
      <c r="AQ155" s="74"/>
      <c r="AR155" s="74">
        <v>0</v>
      </c>
      <c r="AS155" s="74"/>
      <c r="AT155" s="74">
        <f>SUM(AQ155:AS155)</f>
        <v>0</v>
      </c>
      <c r="AU155" s="75"/>
      <c r="AV155" s="74"/>
      <c r="AW155" s="74">
        <v>0</v>
      </c>
      <c r="AX155" s="74"/>
      <c r="AY155" s="74">
        <f>SUM(AV155:AX155)</f>
        <v>0</v>
      </c>
      <c r="AZ155" s="75"/>
    </row>
    <row r="156" spans="1:52" s="46" customFormat="1" ht="12" customHeight="1">
      <c r="A156" s="417">
        <v>5400</v>
      </c>
      <c r="B156" s="73" t="s">
        <v>202</v>
      </c>
      <c r="C156" s="74"/>
      <c r="D156" s="74">
        <v>0</v>
      </c>
      <c r="E156" s="74"/>
      <c r="F156" s="74">
        <f>SUM(C156:E156)</f>
        <v>0</v>
      </c>
      <c r="G156" s="75"/>
      <c r="H156" s="74"/>
      <c r="I156" s="74">
        <v>0</v>
      </c>
      <c r="J156" s="74"/>
      <c r="K156" s="74">
        <f>SUM(H156:J156)</f>
        <v>0</v>
      </c>
      <c r="L156" s="75"/>
      <c r="M156" s="74">
        <f t="shared" si="91"/>
        <v>0</v>
      </c>
      <c r="N156" s="74">
        <f t="shared" si="91"/>
        <v>0</v>
      </c>
      <c r="O156" s="74"/>
      <c r="P156" s="74">
        <f>SUM(M156:O156)</f>
        <v>0</v>
      </c>
      <c r="Q156" s="75"/>
      <c r="R156" s="74"/>
      <c r="S156" s="74">
        <v>0</v>
      </c>
      <c r="T156" s="74"/>
      <c r="U156" s="74">
        <f>SUM(R156:T156)</f>
        <v>0</v>
      </c>
      <c r="V156" s="75"/>
      <c r="W156" s="74"/>
      <c r="X156" s="74">
        <v>81000</v>
      </c>
      <c r="Y156" s="74"/>
      <c r="Z156" s="74">
        <f>SUM(W156:Y156)</f>
        <v>81000</v>
      </c>
      <c r="AA156" s="75"/>
      <c r="AB156" s="74">
        <f t="shared" si="92"/>
        <v>0</v>
      </c>
      <c r="AC156" s="74">
        <f t="shared" si="92"/>
        <v>0</v>
      </c>
      <c r="AD156" s="74"/>
      <c r="AE156" s="74">
        <f>SUM(AB156:AD156)</f>
        <v>0</v>
      </c>
      <c r="AF156" s="75"/>
      <c r="AG156" s="74"/>
      <c r="AH156" s="74">
        <v>0</v>
      </c>
      <c r="AI156" s="74"/>
      <c r="AJ156" s="74">
        <f>SUM(AG156:AI156)</f>
        <v>0</v>
      </c>
      <c r="AK156" s="75"/>
      <c r="AL156" s="74"/>
      <c r="AM156" s="74">
        <v>0</v>
      </c>
      <c r="AN156" s="74"/>
      <c r="AO156" s="74">
        <f>SUM(AL156:AN156)</f>
        <v>0</v>
      </c>
      <c r="AP156" s="75"/>
      <c r="AQ156" s="74"/>
      <c r="AR156" s="74">
        <v>0</v>
      </c>
      <c r="AS156" s="74"/>
      <c r="AT156" s="74">
        <f>SUM(AQ156:AS156)</f>
        <v>0</v>
      </c>
      <c r="AU156" s="75"/>
      <c r="AV156" s="74"/>
      <c r="AW156" s="74">
        <v>0</v>
      </c>
      <c r="AX156" s="74"/>
      <c r="AY156" s="74">
        <f>SUM(AV156:AX156)</f>
        <v>0</v>
      </c>
      <c r="AZ156" s="75"/>
    </row>
    <row r="157" spans="1:52" s="46" customFormat="1" ht="12" hidden="1" customHeight="1">
      <c r="A157" s="145"/>
      <c r="C157" s="74"/>
      <c r="D157" s="74"/>
      <c r="E157" s="74"/>
      <c r="F157" s="74"/>
      <c r="G157" s="75"/>
      <c r="H157" s="74"/>
      <c r="I157" s="74"/>
      <c r="J157" s="74"/>
      <c r="K157" s="74"/>
      <c r="L157" s="75"/>
      <c r="M157" s="74"/>
      <c r="N157" s="74"/>
      <c r="O157" s="74"/>
      <c r="P157" s="74"/>
      <c r="Q157" s="75"/>
      <c r="R157" s="74"/>
      <c r="S157" s="74"/>
      <c r="T157" s="74"/>
      <c r="U157" s="74"/>
      <c r="V157" s="75"/>
      <c r="W157" s="74"/>
      <c r="X157" s="74"/>
      <c r="Y157" s="74"/>
      <c r="Z157" s="74"/>
      <c r="AA157" s="75"/>
      <c r="AB157" s="74"/>
      <c r="AC157" s="74"/>
      <c r="AD157" s="74"/>
      <c r="AE157" s="74"/>
      <c r="AF157" s="75"/>
      <c r="AG157" s="74"/>
      <c r="AH157" s="74"/>
      <c r="AI157" s="74"/>
      <c r="AJ157" s="74"/>
      <c r="AK157" s="75"/>
      <c r="AL157" s="74"/>
      <c r="AM157" s="74"/>
      <c r="AN157" s="74"/>
      <c r="AO157" s="74"/>
      <c r="AP157" s="75"/>
      <c r="AQ157" s="74"/>
      <c r="AR157" s="74"/>
      <c r="AS157" s="74"/>
      <c r="AT157" s="74"/>
      <c r="AU157" s="75"/>
      <c r="AV157" s="74"/>
      <c r="AW157" s="74"/>
      <c r="AX157" s="74"/>
      <c r="AY157" s="74"/>
      <c r="AZ157" s="75"/>
    </row>
    <row r="158" spans="1:52" s="46" customFormat="1" ht="12" customHeight="1">
      <c r="A158" s="55"/>
      <c r="B158" s="134" t="s">
        <v>468</v>
      </c>
      <c r="C158" s="76">
        <f>SUM(C153:C157)</f>
        <v>0</v>
      </c>
      <c r="D158" s="76">
        <f>SUM(D153:D157)</f>
        <v>0</v>
      </c>
      <c r="E158" s="76"/>
      <c r="F158" s="76">
        <f>SUM(C158:E158)</f>
        <v>0</v>
      </c>
      <c r="G158" s="77"/>
      <c r="H158" s="76">
        <f>SUM(H153:H157)</f>
        <v>0</v>
      </c>
      <c r="I158" s="76">
        <f>SUM(I153:I157)</f>
        <v>0</v>
      </c>
      <c r="J158" s="76"/>
      <c r="K158" s="76">
        <f>SUM(H158:J158)</f>
        <v>0</v>
      </c>
      <c r="L158" s="77"/>
      <c r="M158" s="76">
        <f>INDEX($H158:$J158,1,MATCH(M$8,$H$8:$J$8,0))-INDEX($C158:$E158,1,MATCH(M$8,$C$8:$E$8,0))</f>
        <v>0</v>
      </c>
      <c r="N158" s="76">
        <f>INDEX($H158:$J158,1,MATCH(N$8,$H$8:$J$8,0))-INDEX($C158:$E158,1,MATCH(N$8,$C$8:$E$8,0))</f>
        <v>0</v>
      </c>
      <c r="O158" s="76"/>
      <c r="P158" s="76">
        <f>SUM(M158:O158)</f>
        <v>0</v>
      </c>
      <c r="Q158" s="77"/>
      <c r="R158" s="76">
        <f>SUM(R153:R157)</f>
        <v>0</v>
      </c>
      <c r="S158" s="76">
        <f>SUM(S153:S157)</f>
        <v>0</v>
      </c>
      <c r="T158" s="76"/>
      <c r="U158" s="76">
        <f>SUM(R158:T158)</f>
        <v>0</v>
      </c>
      <c r="V158" s="77"/>
      <c r="W158" s="76">
        <f>SUM(W153:W157)</f>
        <v>0</v>
      </c>
      <c r="X158" s="76">
        <f>SUM(X153:X157)</f>
        <v>81000</v>
      </c>
      <c r="Y158" s="76"/>
      <c r="Z158" s="76">
        <f>SUM(W158:Y158)</f>
        <v>81000</v>
      </c>
      <c r="AA158" s="77"/>
      <c r="AB158" s="76">
        <f>INDEX($H158:$J158,1,MATCH(AB$8,$H$8:$J$8,0))-INDEX($C158:$E158,1,MATCH(AB$8,$C$8:$E$8,0))</f>
        <v>0</v>
      </c>
      <c r="AC158" s="76">
        <f>INDEX($H158:$J158,1,MATCH(AC$8,$H$8:$J$8,0))-INDEX($C158:$E158,1,MATCH(AC$8,$C$8:$E$8,0))</f>
        <v>0</v>
      </c>
      <c r="AD158" s="76"/>
      <c r="AE158" s="76">
        <f>SUM(AB158:AD158)</f>
        <v>0</v>
      </c>
      <c r="AF158" s="77"/>
      <c r="AG158" s="76">
        <f>SUM(AG153:AG157)</f>
        <v>0</v>
      </c>
      <c r="AH158" s="76">
        <f>SUM(AH153:AH157)</f>
        <v>0</v>
      </c>
      <c r="AI158" s="76"/>
      <c r="AJ158" s="76">
        <f>SUM(AG158:AI158)</f>
        <v>0</v>
      </c>
      <c r="AK158" s="77"/>
      <c r="AL158" s="76">
        <f>SUM(AL153:AL157)</f>
        <v>0</v>
      </c>
      <c r="AM158" s="76">
        <f>SUM(AM153:AM157)</f>
        <v>0</v>
      </c>
      <c r="AN158" s="76"/>
      <c r="AO158" s="76">
        <f>SUM(AL158:AN158)</f>
        <v>0</v>
      </c>
      <c r="AP158" s="77"/>
      <c r="AQ158" s="76">
        <f>SUM(AQ153:AQ157)</f>
        <v>0</v>
      </c>
      <c r="AR158" s="76">
        <f>SUM(AR153:AR157)</f>
        <v>0</v>
      </c>
      <c r="AS158" s="76"/>
      <c r="AT158" s="76">
        <f>SUM(AQ158:AS158)</f>
        <v>0</v>
      </c>
      <c r="AU158" s="77"/>
      <c r="AV158" s="76">
        <f>SUM(AV153:AV157)</f>
        <v>0</v>
      </c>
      <c r="AW158" s="76">
        <f>SUM(AW153:AW157)</f>
        <v>0</v>
      </c>
      <c r="AX158" s="76"/>
      <c r="AY158" s="76">
        <f>SUM(AV158:AX158)</f>
        <v>0</v>
      </c>
      <c r="AZ158" s="77"/>
    </row>
    <row r="159" spans="1:52" s="46" customFormat="1" ht="12" customHeight="1">
      <c r="A159" s="55"/>
      <c r="B159" s="78"/>
      <c r="C159" s="74"/>
      <c r="D159" s="74"/>
      <c r="E159" s="74"/>
      <c r="F159" s="74"/>
      <c r="G159" s="75"/>
      <c r="H159" s="74"/>
      <c r="I159" s="74"/>
      <c r="J159" s="74"/>
      <c r="K159" s="74"/>
      <c r="L159" s="75"/>
      <c r="M159" s="74"/>
      <c r="N159" s="74"/>
      <c r="O159" s="74"/>
      <c r="P159" s="74"/>
      <c r="Q159" s="75"/>
      <c r="R159" s="74"/>
      <c r="S159" s="74"/>
      <c r="T159" s="74"/>
      <c r="U159" s="74"/>
      <c r="V159" s="75"/>
      <c r="W159" s="74"/>
      <c r="X159" s="74"/>
      <c r="Y159" s="74"/>
      <c r="Z159" s="74"/>
      <c r="AA159" s="75"/>
      <c r="AB159" s="74"/>
      <c r="AC159" s="74"/>
      <c r="AD159" s="74"/>
      <c r="AE159" s="74"/>
      <c r="AF159" s="75"/>
      <c r="AG159" s="74"/>
      <c r="AH159" s="74"/>
      <c r="AI159" s="74"/>
      <c r="AJ159" s="74"/>
      <c r="AK159" s="75"/>
      <c r="AL159" s="74"/>
      <c r="AM159" s="74"/>
      <c r="AN159" s="74"/>
      <c r="AO159" s="74"/>
      <c r="AP159" s="75"/>
      <c r="AQ159" s="74"/>
      <c r="AR159" s="74"/>
      <c r="AS159" s="74"/>
      <c r="AT159" s="74"/>
      <c r="AU159" s="75"/>
      <c r="AV159" s="74"/>
      <c r="AW159" s="74"/>
      <c r="AX159" s="74"/>
      <c r="AY159" s="74"/>
      <c r="AZ159" s="75"/>
    </row>
    <row r="160" spans="1:52" s="46" customFormat="1" ht="12" customHeight="1">
      <c r="A160" s="134" t="s">
        <v>127</v>
      </c>
      <c r="C160" s="74"/>
      <c r="D160" s="74"/>
      <c r="E160" s="74"/>
      <c r="F160" s="74"/>
      <c r="G160" s="75"/>
      <c r="H160" s="74"/>
      <c r="I160" s="74"/>
      <c r="J160" s="74"/>
      <c r="K160" s="74"/>
      <c r="L160" s="75"/>
      <c r="M160" s="74"/>
      <c r="N160" s="74"/>
      <c r="O160" s="74"/>
      <c r="P160" s="74"/>
      <c r="Q160" s="75"/>
      <c r="R160" s="74"/>
      <c r="S160" s="74"/>
      <c r="T160" s="74"/>
      <c r="U160" s="74"/>
      <c r="V160" s="75"/>
      <c r="W160" s="74"/>
      <c r="X160" s="74"/>
      <c r="Y160" s="74"/>
      <c r="Z160" s="74"/>
      <c r="AA160" s="75"/>
      <c r="AB160" s="74"/>
      <c r="AC160" s="74"/>
      <c r="AD160" s="74"/>
      <c r="AE160" s="74"/>
      <c r="AF160" s="75"/>
      <c r="AG160" s="74"/>
      <c r="AH160" s="74"/>
      <c r="AI160" s="74"/>
      <c r="AJ160" s="74"/>
      <c r="AK160" s="75"/>
      <c r="AL160" s="74"/>
      <c r="AM160" s="74"/>
      <c r="AN160" s="74"/>
      <c r="AO160" s="74"/>
      <c r="AP160" s="75"/>
      <c r="AQ160" s="74"/>
      <c r="AR160" s="74"/>
      <c r="AS160" s="74"/>
      <c r="AT160" s="74"/>
      <c r="AU160" s="75"/>
      <c r="AV160" s="74"/>
      <c r="AW160" s="74"/>
      <c r="AX160" s="74"/>
      <c r="AY160" s="74"/>
      <c r="AZ160" s="75"/>
    </row>
    <row r="161" spans="1:52" s="46" customFormat="1" ht="12" hidden="1" customHeight="1">
      <c r="A161" s="145" t="s">
        <v>24</v>
      </c>
      <c r="B161" s="73"/>
      <c r="C161" s="74"/>
      <c r="D161" s="74"/>
      <c r="E161" s="74"/>
      <c r="F161" s="74">
        <f>SUM(C161:E161)</f>
        <v>0</v>
      </c>
      <c r="G161" s="75"/>
      <c r="H161" s="74"/>
      <c r="I161" s="74"/>
      <c r="J161" s="74"/>
      <c r="K161" s="74">
        <f>SUM(H161:J161)</f>
        <v>0</v>
      </c>
      <c r="L161" s="75"/>
      <c r="M161" s="74">
        <f>INDEX($H161:$J161,1,MATCH(M$8,$H$8:$J$8,0))-INDEX($C161:$E161,1,MATCH(M$8,$C$8:$E$8,0))</f>
        <v>0</v>
      </c>
      <c r="N161" s="74">
        <f>INDEX($H161:$J161,1,MATCH(N$8,$H$8:$J$8,0))-INDEX($C161:$E161,1,MATCH(N$8,$C$8:$E$8,0))</f>
        <v>0</v>
      </c>
      <c r="O161" s="74"/>
      <c r="P161" s="74">
        <f>SUM(M161:O161)</f>
        <v>0</v>
      </c>
      <c r="Q161" s="75"/>
      <c r="R161" s="74"/>
      <c r="S161" s="74"/>
      <c r="T161" s="74"/>
      <c r="U161" s="74">
        <f>SUM(R161:T161)</f>
        <v>0</v>
      </c>
      <c r="V161" s="75"/>
      <c r="W161" s="74"/>
      <c r="X161" s="74"/>
      <c r="Y161" s="74"/>
      <c r="Z161" s="74">
        <f>SUM(W161:Y161)</f>
        <v>0</v>
      </c>
      <c r="AA161" s="75"/>
      <c r="AB161" s="74">
        <f>INDEX($H161:$J161,1,MATCH(AB$8,$H$8:$J$8,0))-INDEX($C161:$E161,1,MATCH(AB$8,$C$8:$E$8,0))</f>
        <v>0</v>
      </c>
      <c r="AC161" s="74">
        <f>INDEX($H161:$J161,1,MATCH(AC$8,$H$8:$J$8,0))-INDEX($C161:$E161,1,MATCH(AC$8,$C$8:$E$8,0))</f>
        <v>0</v>
      </c>
      <c r="AD161" s="74"/>
      <c r="AE161" s="74">
        <f>SUM(AB161:AD161)</f>
        <v>0</v>
      </c>
      <c r="AF161" s="75"/>
      <c r="AG161" s="74"/>
      <c r="AH161" s="74"/>
      <c r="AI161" s="74"/>
      <c r="AJ161" s="74">
        <f>SUM(AG161:AI161)</f>
        <v>0</v>
      </c>
      <c r="AK161" s="75"/>
      <c r="AL161" s="74"/>
      <c r="AM161" s="74"/>
      <c r="AN161" s="74"/>
      <c r="AO161" s="74">
        <f>SUM(AL161:AN161)</f>
        <v>0</v>
      </c>
      <c r="AP161" s="75"/>
      <c r="AQ161" s="74"/>
      <c r="AR161" s="74"/>
      <c r="AS161" s="74"/>
      <c r="AT161" s="74">
        <f>SUM(AQ161:AS161)</f>
        <v>0</v>
      </c>
      <c r="AU161" s="75"/>
      <c r="AV161" s="74"/>
      <c r="AW161" s="74"/>
      <c r="AX161" s="74"/>
      <c r="AY161" s="74">
        <f>SUM(AV161:AX161)</f>
        <v>0</v>
      </c>
      <c r="AZ161" s="75"/>
    </row>
    <row r="162" spans="1:52" s="46" customFormat="1" ht="12" hidden="1" customHeight="1">
      <c r="A162" s="417">
        <v>6000</v>
      </c>
      <c r="B162" s="73" t="s">
        <v>127</v>
      </c>
      <c r="C162" s="74"/>
      <c r="D162" s="74">
        <v>0</v>
      </c>
      <c r="E162" s="74"/>
      <c r="F162" s="74">
        <f>SUM(C162:E162)</f>
        <v>0</v>
      </c>
      <c r="G162" s="75"/>
      <c r="H162" s="74"/>
      <c r="I162" s="74">
        <v>0</v>
      </c>
      <c r="J162" s="74"/>
      <c r="K162" s="74">
        <f>SUM(H162:J162)</f>
        <v>0</v>
      </c>
      <c r="L162" s="75"/>
      <c r="M162" s="74">
        <f>INDEX($H162:$J162,1,MATCH(M$8,$H$8:$J$8,0))-INDEX($C162:$E162,1,MATCH(M$8,$C$8:$E$8,0))</f>
        <v>0</v>
      </c>
      <c r="N162" s="74">
        <f>INDEX($H162:$J162,1,MATCH(N$8,$H$8:$J$8,0))-INDEX($C162:$E162,1,MATCH(N$8,$C$8:$E$8,0))</f>
        <v>0</v>
      </c>
      <c r="O162" s="74"/>
      <c r="P162" s="74">
        <f>SUM(M162:O162)</f>
        <v>0</v>
      </c>
      <c r="Q162" s="75"/>
      <c r="R162" s="74"/>
      <c r="S162" s="74">
        <v>0</v>
      </c>
      <c r="T162" s="74"/>
      <c r="U162" s="74">
        <f>SUM(R162:T162)</f>
        <v>0</v>
      </c>
      <c r="V162" s="75"/>
      <c r="W162" s="74"/>
      <c r="X162" s="74">
        <v>0</v>
      </c>
      <c r="Y162" s="74"/>
      <c r="Z162" s="74">
        <f>SUM(W162:Y162)</f>
        <v>0</v>
      </c>
      <c r="AA162" s="75"/>
      <c r="AB162" s="74">
        <f>INDEX($H162:$J162,1,MATCH(AB$8,$H$8:$J$8,0))-INDEX($C162:$E162,1,MATCH(AB$8,$C$8:$E$8,0))</f>
        <v>0</v>
      </c>
      <c r="AC162" s="74">
        <f>INDEX($H162:$J162,1,MATCH(AC$8,$H$8:$J$8,0))-INDEX($C162:$E162,1,MATCH(AC$8,$C$8:$E$8,0))</f>
        <v>0</v>
      </c>
      <c r="AD162" s="74"/>
      <c r="AE162" s="74">
        <f>SUM(AB162:AD162)</f>
        <v>0</v>
      </c>
      <c r="AF162" s="75"/>
      <c r="AG162" s="74"/>
      <c r="AH162" s="74">
        <v>0</v>
      </c>
      <c r="AI162" s="74"/>
      <c r="AJ162" s="74">
        <f>SUM(AG162:AI162)</f>
        <v>0</v>
      </c>
      <c r="AK162" s="75"/>
      <c r="AL162" s="74"/>
      <c r="AM162" s="74">
        <v>0</v>
      </c>
      <c r="AN162" s="74"/>
      <c r="AO162" s="74">
        <f>SUM(AL162:AN162)</f>
        <v>0</v>
      </c>
      <c r="AP162" s="75"/>
      <c r="AQ162" s="74"/>
      <c r="AR162" s="74">
        <v>0</v>
      </c>
      <c r="AS162" s="74"/>
      <c r="AT162" s="74">
        <f>SUM(AQ162:AS162)</f>
        <v>0</v>
      </c>
      <c r="AU162" s="75"/>
      <c r="AV162" s="74"/>
      <c r="AW162" s="74">
        <v>0</v>
      </c>
      <c r="AX162" s="74"/>
      <c r="AY162" s="74">
        <f>SUM(AV162:AX162)</f>
        <v>0</v>
      </c>
      <c r="AZ162" s="75"/>
    </row>
    <row r="163" spans="1:52" s="46" customFormat="1" ht="12" hidden="1" customHeight="1">
      <c r="A163" s="145"/>
      <c r="C163" s="74"/>
      <c r="D163" s="74"/>
      <c r="E163" s="74"/>
      <c r="F163" s="74"/>
      <c r="G163" s="75"/>
      <c r="H163" s="74"/>
      <c r="I163" s="74"/>
      <c r="J163" s="74"/>
      <c r="K163" s="74"/>
      <c r="L163" s="75"/>
      <c r="M163" s="74"/>
      <c r="N163" s="74"/>
      <c r="O163" s="74"/>
      <c r="P163" s="74"/>
      <c r="Q163" s="75"/>
      <c r="R163" s="74"/>
      <c r="S163" s="74"/>
      <c r="T163" s="74"/>
      <c r="U163" s="74"/>
      <c r="V163" s="75"/>
      <c r="W163" s="74"/>
      <c r="X163" s="74"/>
      <c r="Y163" s="74"/>
      <c r="Z163" s="74"/>
      <c r="AA163" s="75"/>
      <c r="AB163" s="74"/>
      <c r="AC163" s="74"/>
      <c r="AD163" s="74"/>
      <c r="AE163" s="74"/>
      <c r="AF163" s="75"/>
      <c r="AG163" s="74"/>
      <c r="AH163" s="74"/>
      <c r="AI163" s="74"/>
      <c r="AJ163" s="74"/>
      <c r="AK163" s="75"/>
      <c r="AL163" s="74"/>
      <c r="AM163" s="74"/>
      <c r="AN163" s="74"/>
      <c r="AO163" s="74"/>
      <c r="AP163" s="75"/>
      <c r="AQ163" s="74"/>
      <c r="AR163" s="74"/>
      <c r="AS163" s="74"/>
      <c r="AT163" s="74"/>
      <c r="AU163" s="75"/>
      <c r="AV163" s="74"/>
      <c r="AW163" s="74"/>
      <c r="AX163" s="74"/>
      <c r="AY163" s="74"/>
      <c r="AZ163" s="75"/>
    </row>
    <row r="164" spans="1:52" s="46" customFormat="1" ht="12" customHeight="1">
      <c r="A164" s="55"/>
      <c r="B164" s="134" t="s">
        <v>469</v>
      </c>
      <c r="C164" s="76">
        <f>SUM(C161:C163)</f>
        <v>0</v>
      </c>
      <c r="D164" s="76">
        <f>SUM(D161:D163)</f>
        <v>0</v>
      </c>
      <c r="E164" s="76"/>
      <c r="F164" s="76">
        <f>SUM(C164:E164)</f>
        <v>0</v>
      </c>
      <c r="G164" s="77"/>
      <c r="H164" s="76">
        <f>SUM(H161:H163)</f>
        <v>0</v>
      </c>
      <c r="I164" s="76">
        <f>SUM(I161:I163)</f>
        <v>0</v>
      </c>
      <c r="J164" s="76"/>
      <c r="K164" s="76">
        <f>SUM(H164:J164)</f>
        <v>0</v>
      </c>
      <c r="L164" s="77"/>
      <c r="M164" s="76">
        <f>INDEX($H164:$J164,1,MATCH(M$8,$H$8:$J$8,0))-INDEX($C164:$E164,1,MATCH(M$8,$C$8:$E$8,0))</f>
        <v>0</v>
      </c>
      <c r="N164" s="76">
        <f>INDEX($H164:$J164,1,MATCH(N$8,$H$8:$J$8,0))-INDEX($C164:$E164,1,MATCH(N$8,$C$8:$E$8,0))</f>
        <v>0</v>
      </c>
      <c r="O164" s="76"/>
      <c r="P164" s="76">
        <f>SUM(M164:O164)</f>
        <v>0</v>
      </c>
      <c r="Q164" s="77"/>
      <c r="R164" s="76">
        <f>SUM(R161:R163)</f>
        <v>0</v>
      </c>
      <c r="S164" s="76">
        <f>SUM(S161:S163)</f>
        <v>0</v>
      </c>
      <c r="T164" s="76"/>
      <c r="U164" s="76">
        <f>SUM(R164:T164)</f>
        <v>0</v>
      </c>
      <c r="V164" s="77"/>
      <c r="W164" s="76">
        <f>SUM(W161:W163)</f>
        <v>0</v>
      </c>
      <c r="X164" s="76">
        <f>SUM(X161:X163)</f>
        <v>0</v>
      </c>
      <c r="Y164" s="76"/>
      <c r="Z164" s="76">
        <f>SUM(W164:Y164)</f>
        <v>0</v>
      </c>
      <c r="AA164" s="77"/>
      <c r="AB164" s="76">
        <f>INDEX($H164:$J164,1,MATCH(AB$8,$H$8:$J$8,0))-INDEX($C164:$E164,1,MATCH(AB$8,$C$8:$E$8,0))</f>
        <v>0</v>
      </c>
      <c r="AC164" s="76">
        <f>INDEX($H164:$J164,1,MATCH(AC$8,$H$8:$J$8,0))-INDEX($C164:$E164,1,MATCH(AC$8,$C$8:$E$8,0))</f>
        <v>0</v>
      </c>
      <c r="AD164" s="76"/>
      <c r="AE164" s="76">
        <f>SUM(AB164:AD164)</f>
        <v>0</v>
      </c>
      <c r="AF164" s="77"/>
      <c r="AG164" s="76">
        <f>SUM(AG161:AG163)</f>
        <v>0</v>
      </c>
      <c r="AH164" s="76">
        <f>SUM(AH161:AH163)</f>
        <v>0</v>
      </c>
      <c r="AI164" s="76"/>
      <c r="AJ164" s="76">
        <f>SUM(AG164:AI164)</f>
        <v>0</v>
      </c>
      <c r="AK164" s="77"/>
      <c r="AL164" s="76">
        <f>SUM(AL161:AL163)</f>
        <v>0</v>
      </c>
      <c r="AM164" s="76">
        <f>SUM(AM161:AM163)</f>
        <v>0</v>
      </c>
      <c r="AN164" s="76"/>
      <c r="AO164" s="76">
        <f>SUM(AL164:AN164)</f>
        <v>0</v>
      </c>
      <c r="AP164" s="77"/>
      <c r="AQ164" s="76">
        <f>SUM(AQ161:AQ163)</f>
        <v>0</v>
      </c>
      <c r="AR164" s="76">
        <f>SUM(AR161:AR163)</f>
        <v>0</v>
      </c>
      <c r="AS164" s="76"/>
      <c r="AT164" s="76">
        <f>SUM(AQ164:AS164)</f>
        <v>0</v>
      </c>
      <c r="AU164" s="77"/>
      <c r="AV164" s="76">
        <f>SUM(AV161:AV163)</f>
        <v>0</v>
      </c>
      <c r="AW164" s="76">
        <f>SUM(AW161:AW163)</f>
        <v>0</v>
      </c>
      <c r="AX164" s="76"/>
      <c r="AY164" s="76">
        <f>SUM(AV164:AX164)</f>
        <v>0</v>
      </c>
      <c r="AZ164" s="77"/>
    </row>
    <row r="165" spans="1:52" s="46" customFormat="1" ht="12" customHeight="1">
      <c r="A165" s="55"/>
      <c r="B165" s="78"/>
      <c r="C165" s="74"/>
      <c r="D165" s="74"/>
      <c r="E165" s="74"/>
      <c r="F165" s="74"/>
      <c r="G165" s="75"/>
      <c r="H165" s="74"/>
      <c r="I165" s="74"/>
      <c r="J165" s="74"/>
      <c r="K165" s="74"/>
      <c r="L165" s="75"/>
      <c r="M165" s="74"/>
      <c r="N165" s="74"/>
      <c r="O165" s="74"/>
      <c r="P165" s="74"/>
      <c r="Q165" s="75"/>
      <c r="R165" s="74"/>
      <c r="S165" s="74"/>
      <c r="T165" s="74"/>
      <c r="U165" s="74"/>
      <c r="V165" s="75"/>
      <c r="W165" s="74"/>
      <c r="X165" s="74"/>
      <c r="Y165" s="74"/>
      <c r="Z165" s="74"/>
      <c r="AA165" s="75"/>
      <c r="AB165" s="74"/>
      <c r="AC165" s="74"/>
      <c r="AD165" s="74"/>
      <c r="AE165" s="74"/>
      <c r="AF165" s="75"/>
      <c r="AG165" s="74"/>
      <c r="AH165" s="74"/>
      <c r="AI165" s="74"/>
      <c r="AJ165" s="74"/>
      <c r="AK165" s="75"/>
      <c r="AL165" s="74"/>
      <c r="AM165" s="74"/>
      <c r="AN165" s="74"/>
      <c r="AO165" s="74"/>
      <c r="AP165" s="75"/>
      <c r="AQ165" s="74"/>
      <c r="AR165" s="74"/>
      <c r="AS165" s="74"/>
      <c r="AT165" s="74"/>
      <c r="AU165" s="75"/>
      <c r="AV165" s="74"/>
      <c r="AW165" s="74"/>
      <c r="AX165" s="74"/>
      <c r="AY165" s="74"/>
      <c r="AZ165" s="75"/>
    </row>
    <row r="166" spans="1:52" s="47" customFormat="1" ht="12" customHeight="1">
      <c r="A166" s="131" t="s">
        <v>38</v>
      </c>
      <c r="B166" s="78"/>
      <c r="C166" s="76">
        <f>C158+C98+C107+C119+C150+C164</f>
        <v>0</v>
      </c>
      <c r="D166" s="76">
        <f>D158+D98+D107+D119+D150+D164</f>
        <v>492891.96</v>
      </c>
      <c r="E166" s="76"/>
      <c r="F166" s="76">
        <f>SUM(C166:E166)</f>
        <v>492891.96</v>
      </c>
      <c r="G166" s="77"/>
      <c r="H166" s="76">
        <f>H158+H98+H107+H119+H150+H164</f>
        <v>0</v>
      </c>
      <c r="I166" s="76">
        <f>I158+I98+I107+I119+I150+I164</f>
        <v>492891.96</v>
      </c>
      <c r="J166" s="76"/>
      <c r="K166" s="76">
        <f>SUM(H166:J166)</f>
        <v>492891.96</v>
      </c>
      <c r="L166" s="77"/>
      <c r="M166" s="76">
        <f>INDEX($H166:$J166,1,MATCH(M$8,$H$8:$J$8,0))-INDEX($C166:$E166,1,MATCH(M$8,$C$8:$E$8,0))</f>
        <v>0</v>
      </c>
      <c r="N166" s="76">
        <f>INDEX($H166:$J166,1,MATCH(N$8,$H$8:$J$8,0))-INDEX($C166:$E166,1,MATCH(N$8,$C$8:$E$8,0))</f>
        <v>0</v>
      </c>
      <c r="O166" s="76"/>
      <c r="P166" s="76">
        <f>SUM(M166:O166)</f>
        <v>0</v>
      </c>
      <c r="Q166" s="77"/>
      <c r="R166" s="76">
        <f>R158+R98+R107+R119+R150+R164</f>
        <v>0</v>
      </c>
      <c r="S166" s="76">
        <f>S158+S98+S107+S119+S150+S164</f>
        <v>1458762.53</v>
      </c>
      <c r="T166" s="76"/>
      <c r="U166" s="76">
        <f>SUM(R166:T166)</f>
        <v>1458762.53</v>
      </c>
      <c r="V166" s="77"/>
      <c r="W166" s="76">
        <f>W158+W98+W107+W119+W150+W164</f>
        <v>0</v>
      </c>
      <c r="X166" s="76">
        <f>X158+X98+X107+X119+X150+X164</f>
        <v>1634819.53</v>
      </c>
      <c r="Y166" s="76"/>
      <c r="Z166" s="76">
        <f>SUM(W166:Y166)</f>
        <v>1634819.53</v>
      </c>
      <c r="AA166" s="77"/>
      <c r="AB166" s="76">
        <f>INDEX($H166:$J166,1,MATCH(AB$8,$H$8:$J$8,0))-INDEX($C166:$E166,1,MATCH(AB$8,$C$8:$E$8,0))</f>
        <v>0</v>
      </c>
      <c r="AC166" s="76">
        <f>INDEX($H166:$J166,1,MATCH(AC$8,$H$8:$J$8,0))-INDEX($C166:$E166,1,MATCH(AC$8,$C$8:$E$8,0))</f>
        <v>0</v>
      </c>
      <c r="AD166" s="76"/>
      <c r="AE166" s="76">
        <f>SUM(AB166:AD166)</f>
        <v>0</v>
      </c>
      <c r="AF166" s="77"/>
      <c r="AG166" s="76">
        <f>AG158+AG98+AG107+AG119+AG150+AG164</f>
        <v>0</v>
      </c>
      <c r="AH166" s="76">
        <f>AH158+AH98+AH107+AH119+AH150+AH164</f>
        <v>2120953.9</v>
      </c>
      <c r="AI166" s="76"/>
      <c r="AJ166" s="76">
        <f>SUM(AG166:AI166)</f>
        <v>2120953.9</v>
      </c>
      <c r="AK166" s="77"/>
      <c r="AL166" s="76">
        <f>AL158+AL98+AL107+AL119+AL150+AL164</f>
        <v>0</v>
      </c>
      <c r="AM166" s="76">
        <f>AM158+AM98+AM107+AM119+AM150+AM164</f>
        <v>2884554.4240000001</v>
      </c>
      <c r="AN166" s="76"/>
      <c r="AO166" s="76">
        <f>SUM(AL166:AN166)</f>
        <v>2884554.4240000001</v>
      </c>
      <c r="AP166" s="77"/>
      <c r="AQ166" s="76">
        <f>AQ158+AQ98+AQ107+AQ119+AQ150+AQ164</f>
        <v>0</v>
      </c>
      <c r="AR166" s="76">
        <f>AR158+AR98+AR107+AR119+AR150+AR164</f>
        <v>3673538.2905999999</v>
      </c>
      <c r="AS166" s="76"/>
      <c r="AT166" s="76">
        <f>SUM(AQ166:AS166)</f>
        <v>3673538.2905999999</v>
      </c>
      <c r="AU166" s="77"/>
      <c r="AV166" s="76">
        <f>AV158+AV98+AV107+AV119+AV150+AV164</f>
        <v>0</v>
      </c>
      <c r="AW166" s="76">
        <f>AW158+AW98+AW107+AW119+AW150+AW164</f>
        <v>4491884.7476944001</v>
      </c>
      <c r="AX166" s="76"/>
      <c r="AY166" s="76">
        <f>SUM(AV166:AX166)</f>
        <v>4491884.7476944001</v>
      </c>
      <c r="AZ166" s="77"/>
    </row>
    <row r="167" spans="1:52" s="47" customFormat="1" ht="12" customHeight="1">
      <c r="A167" s="131"/>
      <c r="B167" s="78"/>
      <c r="C167" s="79"/>
      <c r="D167" s="418"/>
      <c r="E167" s="79"/>
      <c r="F167" s="79"/>
      <c r="G167" s="80"/>
      <c r="H167" s="79"/>
      <c r="I167" s="418"/>
      <c r="J167" s="79"/>
      <c r="K167" s="79"/>
      <c r="L167" s="80"/>
      <c r="M167" s="79"/>
      <c r="N167" s="418"/>
      <c r="O167" s="79"/>
      <c r="P167" s="79"/>
      <c r="Q167" s="80"/>
      <c r="R167" s="79"/>
      <c r="S167" s="418"/>
      <c r="T167" s="79"/>
      <c r="U167" s="79"/>
      <c r="V167" s="80"/>
      <c r="W167" s="79"/>
      <c r="X167" s="418"/>
      <c r="Y167" s="79"/>
      <c r="Z167" s="79"/>
      <c r="AA167" s="80"/>
      <c r="AB167" s="79"/>
      <c r="AC167" s="418"/>
      <c r="AD167" s="79"/>
      <c r="AE167" s="79"/>
      <c r="AF167" s="80"/>
      <c r="AG167" s="79"/>
      <c r="AH167" s="418"/>
      <c r="AI167" s="79"/>
      <c r="AJ167" s="79"/>
      <c r="AK167" s="80"/>
      <c r="AL167" s="79"/>
      <c r="AM167" s="418"/>
      <c r="AN167" s="79"/>
      <c r="AO167" s="79"/>
      <c r="AP167" s="80"/>
      <c r="AQ167" s="79"/>
      <c r="AR167" s="418"/>
      <c r="AS167" s="79"/>
      <c r="AT167" s="79"/>
      <c r="AU167" s="80"/>
      <c r="AV167" s="79"/>
      <c r="AW167" s="418"/>
      <c r="AX167" s="79"/>
      <c r="AY167" s="79"/>
      <c r="AZ167" s="80"/>
    </row>
    <row r="168" spans="1:52" s="47" customFormat="1" ht="12" customHeight="1">
      <c r="A168" s="131" t="s">
        <v>39</v>
      </c>
      <c r="B168" s="78"/>
      <c r="C168" s="79"/>
      <c r="D168" s="418"/>
      <c r="E168" s="79"/>
      <c r="F168" s="79"/>
      <c r="G168" s="80"/>
      <c r="H168" s="79"/>
      <c r="I168" s="418"/>
      <c r="J168" s="79"/>
      <c r="K168" s="79"/>
      <c r="L168" s="80"/>
      <c r="M168" s="79"/>
      <c r="N168" s="418"/>
      <c r="O168" s="79"/>
      <c r="P168" s="79"/>
      <c r="Q168" s="80"/>
      <c r="R168" s="79"/>
      <c r="S168" s="418"/>
      <c r="T168" s="79"/>
      <c r="U168" s="79"/>
      <c r="V168" s="80"/>
      <c r="W168" s="79"/>
      <c r="X168" s="418"/>
      <c r="Y168" s="79"/>
      <c r="Z168" s="79"/>
      <c r="AA168" s="80"/>
      <c r="AB168" s="79"/>
      <c r="AC168" s="418"/>
      <c r="AD168" s="79"/>
      <c r="AE168" s="79"/>
      <c r="AF168" s="80"/>
      <c r="AG168" s="79"/>
      <c r="AH168" s="418"/>
      <c r="AI168" s="79"/>
      <c r="AJ168" s="79"/>
      <c r="AK168" s="80"/>
      <c r="AL168" s="79"/>
      <c r="AM168" s="418"/>
      <c r="AN168" s="79"/>
      <c r="AO168" s="79"/>
      <c r="AP168" s="80"/>
      <c r="AQ168" s="79"/>
      <c r="AR168" s="418"/>
      <c r="AS168" s="79"/>
      <c r="AT168" s="79"/>
      <c r="AU168" s="80"/>
      <c r="AV168" s="79"/>
      <c r="AW168" s="418"/>
      <c r="AX168" s="79"/>
      <c r="AY168" s="79"/>
      <c r="AZ168" s="80"/>
    </row>
    <row r="169" spans="1:52" s="47" customFormat="1" ht="12" customHeight="1">
      <c r="A169" s="131"/>
      <c r="B169" s="78"/>
      <c r="C169" s="81"/>
      <c r="D169" s="81"/>
      <c r="E169" s="81"/>
      <c r="F169" s="81"/>
      <c r="G169" s="82"/>
      <c r="H169" s="81"/>
      <c r="I169" s="81"/>
      <c r="J169" s="81"/>
      <c r="K169" s="81"/>
      <c r="L169" s="82"/>
      <c r="M169" s="81"/>
      <c r="N169" s="81"/>
      <c r="O169" s="81"/>
      <c r="P169" s="81"/>
      <c r="Q169" s="82"/>
      <c r="R169" s="81"/>
      <c r="S169" s="81"/>
      <c r="T169" s="81"/>
      <c r="U169" s="81"/>
      <c r="V169" s="82"/>
      <c r="W169" s="81"/>
      <c r="X169" s="81"/>
      <c r="Y169" s="81"/>
      <c r="Z169" s="81"/>
      <c r="AA169" s="82"/>
      <c r="AB169" s="81"/>
      <c r="AC169" s="81"/>
      <c r="AD169" s="81"/>
      <c r="AE169" s="81"/>
      <c r="AF169" s="82"/>
      <c r="AG169" s="81"/>
      <c r="AH169" s="81"/>
      <c r="AI169" s="81"/>
      <c r="AJ169" s="81"/>
      <c r="AK169" s="82"/>
      <c r="AL169" s="81"/>
      <c r="AM169" s="81"/>
      <c r="AN169" s="81"/>
      <c r="AO169" s="81"/>
      <c r="AP169" s="82"/>
      <c r="AQ169" s="81"/>
      <c r="AR169" s="81"/>
      <c r="AS169" s="81"/>
      <c r="AT169" s="81"/>
      <c r="AU169" s="82"/>
      <c r="AV169" s="81"/>
      <c r="AW169" s="81"/>
      <c r="AX169" s="81"/>
      <c r="AY169" s="81"/>
      <c r="AZ169" s="82"/>
    </row>
    <row r="170" spans="1:52" s="46" customFormat="1" ht="12" customHeight="1">
      <c r="A170" s="134" t="s">
        <v>136</v>
      </c>
      <c r="C170" s="74"/>
      <c r="D170" s="74"/>
      <c r="E170" s="74"/>
      <c r="F170" s="74"/>
      <c r="G170" s="75"/>
      <c r="H170" s="74"/>
      <c r="I170" s="74"/>
      <c r="J170" s="74"/>
      <c r="K170" s="74"/>
      <c r="L170" s="75"/>
      <c r="M170" s="74"/>
      <c r="N170" s="74"/>
      <c r="O170" s="74"/>
      <c r="P170" s="74"/>
      <c r="Q170" s="75"/>
      <c r="R170" s="74"/>
      <c r="S170" s="74"/>
      <c r="T170" s="74"/>
      <c r="U170" s="74"/>
      <c r="V170" s="75"/>
      <c r="W170" s="74"/>
      <c r="X170" s="74"/>
      <c r="Y170" s="74"/>
      <c r="Z170" s="74"/>
      <c r="AA170" s="75"/>
      <c r="AB170" s="74"/>
      <c r="AC170" s="74"/>
      <c r="AD170" s="74"/>
      <c r="AE170" s="74"/>
      <c r="AF170" s="75"/>
      <c r="AG170" s="74"/>
      <c r="AH170" s="74"/>
      <c r="AI170" s="74"/>
      <c r="AJ170" s="74"/>
      <c r="AK170" s="75"/>
      <c r="AL170" s="74"/>
      <c r="AM170" s="74"/>
      <c r="AN170" s="74"/>
      <c r="AO170" s="74"/>
      <c r="AP170" s="75"/>
      <c r="AQ170" s="74"/>
      <c r="AR170" s="74"/>
      <c r="AS170" s="74"/>
      <c r="AT170" s="74"/>
      <c r="AU170" s="75"/>
      <c r="AV170" s="74"/>
      <c r="AW170" s="74"/>
      <c r="AX170" s="74"/>
      <c r="AY170" s="74"/>
      <c r="AZ170" s="75"/>
    </row>
    <row r="171" spans="1:52" s="46" customFormat="1" ht="12" hidden="1" customHeight="1">
      <c r="A171" s="145" t="s">
        <v>24</v>
      </c>
      <c r="B171" s="73"/>
      <c r="C171" s="74"/>
      <c r="D171" s="74"/>
      <c r="E171" s="74"/>
      <c r="F171" s="74">
        <f t="shared" ref="F171:F202" si="93">SUM(C171:E171)</f>
        <v>0</v>
      </c>
      <c r="G171" s="75"/>
      <c r="H171" s="74"/>
      <c r="I171" s="74"/>
      <c r="J171" s="74"/>
      <c r="K171" s="74">
        <f t="shared" ref="K171:K202" si="94">SUM(H171:J171)</f>
        <v>0</v>
      </c>
      <c r="L171" s="75"/>
      <c r="M171" s="74">
        <f t="shared" ref="M171:N190" si="95">INDEX($C171:$E171,1,MATCH(M$8,$C$8:$E$8,0))-INDEX($H171:$J171,1,MATCH(M$8,$H$8:$J$8,0))</f>
        <v>0</v>
      </c>
      <c r="N171" s="74">
        <f t="shared" si="95"/>
        <v>0</v>
      </c>
      <c r="O171" s="74"/>
      <c r="P171" s="74">
        <f t="shared" ref="P171:P202" si="96">SUM(M171:O171)</f>
        <v>0</v>
      </c>
      <c r="Q171" s="75"/>
      <c r="R171" s="74"/>
      <c r="S171" s="74"/>
      <c r="T171" s="74"/>
      <c r="U171" s="74">
        <f t="shared" ref="U171:U202" si="97">SUM(R171:T171)</f>
        <v>0</v>
      </c>
      <c r="V171" s="75"/>
      <c r="W171" s="74"/>
      <c r="X171" s="74"/>
      <c r="Y171" s="74"/>
      <c r="Z171" s="74">
        <f t="shared" ref="Z171:Z202" si="98">SUM(W171:Y171)</f>
        <v>0</v>
      </c>
      <c r="AA171" s="75"/>
      <c r="AB171" s="74">
        <f t="shared" ref="AB171:AC190" si="99">INDEX($C171:$E171,1,MATCH(AB$8,$C$8:$E$8,0))-INDEX($H171:$J171,1,MATCH(AB$8,$H$8:$J$8,0))</f>
        <v>0</v>
      </c>
      <c r="AC171" s="74">
        <f t="shared" si="99"/>
        <v>0</v>
      </c>
      <c r="AD171" s="74"/>
      <c r="AE171" s="74">
        <f t="shared" ref="AE171:AE202" si="100">SUM(AB171:AD171)</f>
        <v>0</v>
      </c>
      <c r="AF171" s="75"/>
      <c r="AG171" s="74"/>
      <c r="AH171" s="74"/>
      <c r="AI171" s="74"/>
      <c r="AJ171" s="74">
        <f t="shared" ref="AJ171:AJ202" si="101">SUM(AG171:AI171)</f>
        <v>0</v>
      </c>
      <c r="AK171" s="75"/>
      <c r="AL171" s="74"/>
      <c r="AM171" s="74"/>
      <c r="AN171" s="74"/>
      <c r="AO171" s="74">
        <f t="shared" ref="AO171:AO202" si="102">SUM(AL171:AN171)</f>
        <v>0</v>
      </c>
      <c r="AP171" s="75"/>
      <c r="AQ171" s="74"/>
      <c r="AR171" s="74"/>
      <c r="AS171" s="74"/>
      <c r="AT171" s="74">
        <f t="shared" ref="AT171:AT202" si="103">SUM(AQ171:AS171)</f>
        <v>0</v>
      </c>
      <c r="AU171" s="75"/>
      <c r="AV171" s="74"/>
      <c r="AW171" s="74"/>
      <c r="AX171" s="74"/>
      <c r="AY171" s="74">
        <f t="shared" ref="AY171:AY202" si="104">SUM(AV171:AX171)</f>
        <v>0</v>
      </c>
      <c r="AZ171" s="75"/>
    </row>
    <row r="172" spans="1:52" s="46" customFormat="1" ht="12" hidden="1" customHeight="1">
      <c r="A172" s="417">
        <v>100</v>
      </c>
      <c r="B172" s="73" t="s">
        <v>136</v>
      </c>
      <c r="C172" s="74"/>
      <c r="D172" s="74">
        <v>0</v>
      </c>
      <c r="E172" s="74"/>
      <c r="F172" s="74">
        <f t="shared" si="93"/>
        <v>0</v>
      </c>
      <c r="G172" s="75"/>
      <c r="H172" s="74"/>
      <c r="I172" s="74">
        <v>0</v>
      </c>
      <c r="J172" s="74"/>
      <c r="K172" s="74">
        <f t="shared" si="94"/>
        <v>0</v>
      </c>
      <c r="L172" s="75"/>
      <c r="M172" s="74">
        <f t="shared" si="95"/>
        <v>0</v>
      </c>
      <c r="N172" s="74">
        <f t="shared" si="95"/>
        <v>0</v>
      </c>
      <c r="O172" s="74"/>
      <c r="P172" s="74">
        <f t="shared" si="96"/>
        <v>0</v>
      </c>
      <c r="Q172" s="75"/>
      <c r="R172" s="74"/>
      <c r="S172" s="74">
        <v>0</v>
      </c>
      <c r="T172" s="74"/>
      <c r="U172" s="74">
        <f t="shared" si="97"/>
        <v>0</v>
      </c>
      <c r="V172" s="75"/>
      <c r="W172" s="74"/>
      <c r="X172" s="74">
        <v>0</v>
      </c>
      <c r="Y172" s="74"/>
      <c r="Z172" s="74">
        <f t="shared" si="98"/>
        <v>0</v>
      </c>
      <c r="AA172" s="75"/>
      <c r="AB172" s="74">
        <f t="shared" si="99"/>
        <v>0</v>
      </c>
      <c r="AC172" s="74">
        <f t="shared" si="99"/>
        <v>0</v>
      </c>
      <c r="AD172" s="74"/>
      <c r="AE172" s="74">
        <f t="shared" si="100"/>
        <v>0</v>
      </c>
      <c r="AF172" s="75"/>
      <c r="AG172" s="74"/>
      <c r="AH172" s="74">
        <v>0</v>
      </c>
      <c r="AI172" s="74"/>
      <c r="AJ172" s="74">
        <f t="shared" si="101"/>
        <v>0</v>
      </c>
      <c r="AK172" s="75"/>
      <c r="AL172" s="74"/>
      <c r="AM172" s="74">
        <v>0</v>
      </c>
      <c r="AN172" s="74"/>
      <c r="AO172" s="74">
        <f t="shared" si="102"/>
        <v>0</v>
      </c>
      <c r="AP172" s="75"/>
      <c r="AQ172" s="74"/>
      <c r="AR172" s="74">
        <v>0</v>
      </c>
      <c r="AS172" s="74"/>
      <c r="AT172" s="74">
        <f t="shared" si="103"/>
        <v>0</v>
      </c>
      <c r="AU172" s="75"/>
      <c r="AV172" s="74"/>
      <c r="AW172" s="74">
        <v>0</v>
      </c>
      <c r="AX172" s="74"/>
      <c r="AY172" s="74">
        <f t="shared" si="104"/>
        <v>0</v>
      </c>
      <c r="AZ172" s="75"/>
    </row>
    <row r="173" spans="1:52" s="46" customFormat="1" ht="12" customHeight="1">
      <c r="A173" s="417">
        <v>101</v>
      </c>
      <c r="B173" s="73" t="s">
        <v>203</v>
      </c>
      <c r="C173" s="74"/>
      <c r="D173" s="74">
        <v>0</v>
      </c>
      <c r="E173" s="74"/>
      <c r="F173" s="74">
        <f t="shared" si="93"/>
        <v>0</v>
      </c>
      <c r="G173" s="75"/>
      <c r="H173" s="74"/>
      <c r="I173" s="74">
        <v>0</v>
      </c>
      <c r="J173" s="74"/>
      <c r="K173" s="74">
        <f t="shared" si="94"/>
        <v>0</v>
      </c>
      <c r="L173" s="75"/>
      <c r="M173" s="74">
        <f t="shared" si="95"/>
        <v>0</v>
      </c>
      <c r="N173" s="74">
        <f t="shared" si="95"/>
        <v>0</v>
      </c>
      <c r="O173" s="74"/>
      <c r="P173" s="74">
        <f t="shared" si="96"/>
        <v>0</v>
      </c>
      <c r="Q173" s="75"/>
      <c r="R173" s="74"/>
      <c r="S173" s="74">
        <v>384000</v>
      </c>
      <c r="T173" s="74"/>
      <c r="U173" s="74">
        <f t="shared" si="97"/>
        <v>384000</v>
      </c>
      <c r="V173" s="75"/>
      <c r="W173" s="74"/>
      <c r="X173" s="74">
        <v>384000</v>
      </c>
      <c r="Y173" s="74"/>
      <c r="Z173" s="74">
        <f t="shared" si="98"/>
        <v>384000</v>
      </c>
      <c r="AA173" s="75"/>
      <c r="AB173" s="74">
        <f t="shared" si="99"/>
        <v>0</v>
      </c>
      <c r="AC173" s="74">
        <f t="shared" si="99"/>
        <v>0</v>
      </c>
      <c r="AD173" s="74"/>
      <c r="AE173" s="74">
        <f t="shared" si="100"/>
        <v>0</v>
      </c>
      <c r="AF173" s="75"/>
      <c r="AG173" s="74"/>
      <c r="AH173" s="74">
        <v>538680</v>
      </c>
      <c r="AI173" s="74"/>
      <c r="AJ173" s="74">
        <f t="shared" si="101"/>
        <v>538680</v>
      </c>
      <c r="AK173" s="75"/>
      <c r="AL173" s="74"/>
      <c r="AM173" s="74">
        <v>855453.6</v>
      </c>
      <c r="AN173" s="74"/>
      <c r="AO173" s="74">
        <f t="shared" si="102"/>
        <v>855453.6</v>
      </c>
      <c r="AP173" s="75"/>
      <c r="AQ173" s="74"/>
      <c r="AR173" s="74">
        <v>1027062.672</v>
      </c>
      <c r="AS173" s="74"/>
      <c r="AT173" s="74">
        <f t="shared" si="103"/>
        <v>1027062.672</v>
      </c>
      <c r="AU173" s="75"/>
      <c r="AV173" s="74"/>
      <c r="AW173" s="74">
        <v>1307603.9254399999</v>
      </c>
      <c r="AX173" s="74"/>
      <c r="AY173" s="74">
        <f t="shared" si="104"/>
        <v>1307603.9254399999</v>
      </c>
      <c r="AZ173" s="75"/>
    </row>
    <row r="174" spans="1:52" s="46" customFormat="1" ht="12" customHeight="1">
      <c r="A174" s="417">
        <v>102</v>
      </c>
      <c r="B174" s="73" t="s">
        <v>204</v>
      </c>
      <c r="C174" s="74"/>
      <c r="D174" s="74">
        <v>0</v>
      </c>
      <c r="E174" s="74"/>
      <c r="F174" s="74">
        <f t="shared" si="93"/>
        <v>0</v>
      </c>
      <c r="G174" s="75"/>
      <c r="H174" s="74"/>
      <c r="I174" s="74">
        <v>0</v>
      </c>
      <c r="J174" s="74"/>
      <c r="K174" s="74">
        <f t="shared" si="94"/>
        <v>0</v>
      </c>
      <c r="L174" s="75"/>
      <c r="M174" s="74">
        <f t="shared" si="95"/>
        <v>0</v>
      </c>
      <c r="N174" s="74">
        <f t="shared" si="95"/>
        <v>0</v>
      </c>
      <c r="O174" s="74"/>
      <c r="P174" s="74">
        <f t="shared" si="96"/>
        <v>0</v>
      </c>
      <c r="Q174" s="75"/>
      <c r="R174" s="74"/>
      <c r="S174" s="74">
        <v>13500</v>
      </c>
      <c r="T174" s="74"/>
      <c r="U174" s="74">
        <f t="shared" si="97"/>
        <v>13500</v>
      </c>
      <c r="V174" s="75"/>
      <c r="W174" s="74"/>
      <c r="X174" s="74">
        <v>13500</v>
      </c>
      <c r="Y174" s="74"/>
      <c r="Z174" s="74">
        <f t="shared" si="98"/>
        <v>13500</v>
      </c>
      <c r="AA174" s="75"/>
      <c r="AB174" s="74">
        <f t="shared" si="99"/>
        <v>0</v>
      </c>
      <c r="AC174" s="74">
        <f t="shared" si="99"/>
        <v>0</v>
      </c>
      <c r="AD174" s="74"/>
      <c r="AE174" s="74">
        <f t="shared" si="100"/>
        <v>0</v>
      </c>
      <c r="AF174" s="75"/>
      <c r="AG174" s="74"/>
      <c r="AH174" s="74">
        <v>64520</v>
      </c>
      <c r="AI174" s="74"/>
      <c r="AJ174" s="74">
        <f t="shared" si="101"/>
        <v>64520</v>
      </c>
      <c r="AK174" s="75"/>
      <c r="AL174" s="74"/>
      <c r="AM174" s="74">
        <v>119410.4</v>
      </c>
      <c r="AN174" s="74"/>
      <c r="AO174" s="74">
        <f t="shared" si="102"/>
        <v>119410.4</v>
      </c>
      <c r="AP174" s="75"/>
      <c r="AQ174" s="74"/>
      <c r="AR174" s="74">
        <v>175148.60800000001</v>
      </c>
      <c r="AS174" s="74"/>
      <c r="AT174" s="74">
        <f t="shared" si="103"/>
        <v>175148.60800000001</v>
      </c>
      <c r="AU174" s="75"/>
      <c r="AV174" s="74"/>
      <c r="AW174" s="74">
        <v>220251.58016000001</v>
      </c>
      <c r="AX174" s="74"/>
      <c r="AY174" s="74">
        <f t="shared" si="104"/>
        <v>220251.58016000001</v>
      </c>
      <c r="AZ174" s="75"/>
    </row>
    <row r="175" spans="1:52" s="46" customFormat="1" ht="12" hidden="1" customHeight="1">
      <c r="A175" s="417">
        <v>103</v>
      </c>
      <c r="B175" s="73" t="s">
        <v>205</v>
      </c>
      <c r="C175" s="74"/>
      <c r="D175" s="74">
        <v>0</v>
      </c>
      <c r="E175" s="74"/>
      <c r="F175" s="74">
        <f t="shared" si="93"/>
        <v>0</v>
      </c>
      <c r="G175" s="75"/>
      <c r="H175" s="74"/>
      <c r="I175" s="74">
        <v>0</v>
      </c>
      <c r="J175" s="74"/>
      <c r="K175" s="74">
        <f t="shared" si="94"/>
        <v>0</v>
      </c>
      <c r="L175" s="75"/>
      <c r="M175" s="74">
        <f t="shared" si="95"/>
        <v>0</v>
      </c>
      <c r="N175" s="74">
        <f t="shared" si="95"/>
        <v>0</v>
      </c>
      <c r="O175" s="74"/>
      <c r="P175" s="74">
        <f t="shared" si="96"/>
        <v>0</v>
      </c>
      <c r="Q175" s="75"/>
      <c r="R175" s="74"/>
      <c r="S175" s="74">
        <v>0</v>
      </c>
      <c r="T175" s="74"/>
      <c r="U175" s="74">
        <f t="shared" si="97"/>
        <v>0</v>
      </c>
      <c r="V175" s="75"/>
      <c r="W175" s="74"/>
      <c r="X175" s="74">
        <v>0</v>
      </c>
      <c r="Y175" s="74"/>
      <c r="Z175" s="74">
        <f t="shared" si="98"/>
        <v>0</v>
      </c>
      <c r="AA175" s="75"/>
      <c r="AB175" s="74">
        <f t="shared" si="99"/>
        <v>0</v>
      </c>
      <c r="AC175" s="74">
        <f t="shared" si="99"/>
        <v>0</v>
      </c>
      <c r="AD175" s="74"/>
      <c r="AE175" s="74">
        <f t="shared" si="100"/>
        <v>0</v>
      </c>
      <c r="AF175" s="75"/>
      <c r="AG175" s="74"/>
      <c r="AH175" s="74">
        <v>0</v>
      </c>
      <c r="AI175" s="74"/>
      <c r="AJ175" s="74">
        <f t="shared" si="101"/>
        <v>0</v>
      </c>
      <c r="AK175" s="75"/>
      <c r="AL175" s="74"/>
      <c r="AM175" s="74">
        <v>0</v>
      </c>
      <c r="AN175" s="74"/>
      <c r="AO175" s="74">
        <f t="shared" si="102"/>
        <v>0</v>
      </c>
      <c r="AP175" s="75"/>
      <c r="AQ175" s="74"/>
      <c r="AR175" s="74">
        <v>0</v>
      </c>
      <c r="AS175" s="74"/>
      <c r="AT175" s="74">
        <f t="shared" si="103"/>
        <v>0</v>
      </c>
      <c r="AU175" s="75"/>
      <c r="AV175" s="74"/>
      <c r="AW175" s="74">
        <v>0</v>
      </c>
      <c r="AX175" s="74"/>
      <c r="AY175" s="74">
        <f t="shared" si="104"/>
        <v>0</v>
      </c>
      <c r="AZ175" s="75"/>
    </row>
    <row r="176" spans="1:52" s="46" customFormat="1" ht="12" customHeight="1">
      <c r="A176" s="417">
        <v>104</v>
      </c>
      <c r="B176" s="73" t="s">
        <v>206</v>
      </c>
      <c r="C176" s="74"/>
      <c r="D176" s="74">
        <v>103000</v>
      </c>
      <c r="E176" s="74"/>
      <c r="F176" s="74">
        <f t="shared" si="93"/>
        <v>103000</v>
      </c>
      <c r="G176" s="75"/>
      <c r="H176" s="74"/>
      <c r="I176" s="74">
        <v>103000</v>
      </c>
      <c r="J176" s="74"/>
      <c r="K176" s="74">
        <f t="shared" si="94"/>
        <v>103000</v>
      </c>
      <c r="L176" s="75"/>
      <c r="M176" s="74">
        <f t="shared" si="95"/>
        <v>0</v>
      </c>
      <c r="N176" s="74">
        <f t="shared" si="95"/>
        <v>0</v>
      </c>
      <c r="O176" s="74"/>
      <c r="P176" s="74">
        <f t="shared" si="96"/>
        <v>0</v>
      </c>
      <c r="Q176" s="75"/>
      <c r="R176" s="74"/>
      <c r="S176" s="74">
        <v>103000</v>
      </c>
      <c r="T176" s="74"/>
      <c r="U176" s="74">
        <f t="shared" si="97"/>
        <v>103000</v>
      </c>
      <c r="V176" s="75"/>
      <c r="W176" s="74"/>
      <c r="X176" s="74">
        <v>103000</v>
      </c>
      <c r="Y176" s="74"/>
      <c r="Z176" s="74">
        <f t="shared" si="98"/>
        <v>103000</v>
      </c>
      <c r="AA176" s="75"/>
      <c r="AB176" s="74">
        <f t="shared" si="99"/>
        <v>0</v>
      </c>
      <c r="AC176" s="74">
        <f t="shared" si="99"/>
        <v>0</v>
      </c>
      <c r="AD176" s="74"/>
      <c r="AE176" s="74">
        <f t="shared" si="100"/>
        <v>0</v>
      </c>
      <c r="AF176" s="75"/>
      <c r="AG176" s="74"/>
      <c r="AH176" s="74">
        <v>105060</v>
      </c>
      <c r="AI176" s="74"/>
      <c r="AJ176" s="74">
        <f t="shared" si="101"/>
        <v>105060</v>
      </c>
      <c r="AK176" s="75"/>
      <c r="AL176" s="74"/>
      <c r="AM176" s="74">
        <v>172161.2</v>
      </c>
      <c r="AN176" s="74"/>
      <c r="AO176" s="74">
        <f t="shared" si="102"/>
        <v>172161.2</v>
      </c>
      <c r="AP176" s="75"/>
      <c r="AQ176" s="74"/>
      <c r="AR176" s="74">
        <v>307604.424</v>
      </c>
      <c r="AS176" s="74"/>
      <c r="AT176" s="74">
        <f t="shared" si="103"/>
        <v>307604.424</v>
      </c>
      <c r="AU176" s="75"/>
      <c r="AV176" s="74"/>
      <c r="AW176" s="74">
        <v>313756.51247999998</v>
      </c>
      <c r="AX176" s="74"/>
      <c r="AY176" s="74">
        <f t="shared" si="104"/>
        <v>313756.51247999998</v>
      </c>
      <c r="AZ176" s="75"/>
    </row>
    <row r="177" spans="1:52" s="46" customFormat="1" ht="12" hidden="1" customHeight="1">
      <c r="A177" s="417">
        <v>105</v>
      </c>
      <c r="B177" s="73" t="s">
        <v>207</v>
      </c>
      <c r="C177" s="74"/>
      <c r="D177" s="74">
        <v>0</v>
      </c>
      <c r="E177" s="74"/>
      <c r="F177" s="74">
        <f t="shared" si="93"/>
        <v>0</v>
      </c>
      <c r="G177" s="75"/>
      <c r="H177" s="74"/>
      <c r="I177" s="74">
        <v>0</v>
      </c>
      <c r="J177" s="74"/>
      <c r="K177" s="74">
        <f t="shared" si="94"/>
        <v>0</v>
      </c>
      <c r="L177" s="75"/>
      <c r="M177" s="74">
        <f t="shared" si="95"/>
        <v>0</v>
      </c>
      <c r="N177" s="74">
        <f t="shared" si="95"/>
        <v>0</v>
      </c>
      <c r="O177" s="74"/>
      <c r="P177" s="74">
        <f t="shared" si="96"/>
        <v>0</v>
      </c>
      <c r="Q177" s="75"/>
      <c r="R177" s="74"/>
      <c r="S177" s="74">
        <v>0</v>
      </c>
      <c r="T177" s="74"/>
      <c r="U177" s="74">
        <f t="shared" si="97"/>
        <v>0</v>
      </c>
      <c r="V177" s="75"/>
      <c r="W177" s="74"/>
      <c r="X177" s="74">
        <v>0</v>
      </c>
      <c r="Y177" s="74"/>
      <c r="Z177" s="74">
        <f t="shared" si="98"/>
        <v>0</v>
      </c>
      <c r="AA177" s="75"/>
      <c r="AB177" s="74">
        <f t="shared" si="99"/>
        <v>0</v>
      </c>
      <c r="AC177" s="74">
        <f t="shared" si="99"/>
        <v>0</v>
      </c>
      <c r="AD177" s="74"/>
      <c r="AE177" s="74">
        <f t="shared" si="100"/>
        <v>0</v>
      </c>
      <c r="AF177" s="75"/>
      <c r="AG177" s="74"/>
      <c r="AH177" s="74">
        <v>0</v>
      </c>
      <c r="AI177" s="74"/>
      <c r="AJ177" s="74">
        <f t="shared" si="101"/>
        <v>0</v>
      </c>
      <c r="AK177" s="75"/>
      <c r="AL177" s="74"/>
      <c r="AM177" s="74">
        <v>0</v>
      </c>
      <c r="AN177" s="74"/>
      <c r="AO177" s="74">
        <f t="shared" si="102"/>
        <v>0</v>
      </c>
      <c r="AP177" s="75"/>
      <c r="AQ177" s="74"/>
      <c r="AR177" s="74">
        <v>0</v>
      </c>
      <c r="AS177" s="74"/>
      <c r="AT177" s="74">
        <f t="shared" si="103"/>
        <v>0</v>
      </c>
      <c r="AU177" s="75"/>
      <c r="AV177" s="74"/>
      <c r="AW177" s="74">
        <v>0</v>
      </c>
      <c r="AX177" s="74"/>
      <c r="AY177" s="74">
        <f t="shared" si="104"/>
        <v>0</v>
      </c>
      <c r="AZ177" s="75"/>
    </row>
    <row r="178" spans="1:52" s="46" customFormat="1" ht="12" hidden="1" customHeight="1">
      <c r="A178" s="417">
        <v>106</v>
      </c>
      <c r="B178" s="73" t="s">
        <v>208</v>
      </c>
      <c r="C178" s="74"/>
      <c r="D178" s="74">
        <v>0</v>
      </c>
      <c r="E178" s="74"/>
      <c r="F178" s="74">
        <f t="shared" si="93"/>
        <v>0</v>
      </c>
      <c r="G178" s="75"/>
      <c r="H178" s="74"/>
      <c r="I178" s="74">
        <v>0</v>
      </c>
      <c r="J178" s="74"/>
      <c r="K178" s="74">
        <f t="shared" si="94"/>
        <v>0</v>
      </c>
      <c r="L178" s="75"/>
      <c r="M178" s="74">
        <f t="shared" si="95"/>
        <v>0</v>
      </c>
      <c r="N178" s="74">
        <f t="shared" si="95"/>
        <v>0</v>
      </c>
      <c r="O178" s="74"/>
      <c r="P178" s="74">
        <f t="shared" si="96"/>
        <v>0</v>
      </c>
      <c r="Q178" s="75"/>
      <c r="R178" s="74"/>
      <c r="S178" s="74">
        <v>0</v>
      </c>
      <c r="T178" s="74"/>
      <c r="U178" s="74">
        <f t="shared" si="97"/>
        <v>0</v>
      </c>
      <c r="V178" s="75"/>
      <c r="W178" s="74"/>
      <c r="X178" s="74">
        <v>0</v>
      </c>
      <c r="Y178" s="74"/>
      <c r="Z178" s="74">
        <f t="shared" si="98"/>
        <v>0</v>
      </c>
      <c r="AA178" s="75"/>
      <c r="AB178" s="74">
        <f t="shared" si="99"/>
        <v>0</v>
      </c>
      <c r="AC178" s="74">
        <f t="shared" si="99"/>
        <v>0</v>
      </c>
      <c r="AD178" s="74"/>
      <c r="AE178" s="74">
        <f t="shared" si="100"/>
        <v>0</v>
      </c>
      <c r="AF178" s="75"/>
      <c r="AG178" s="74"/>
      <c r="AH178" s="74">
        <v>0</v>
      </c>
      <c r="AI178" s="74"/>
      <c r="AJ178" s="74">
        <f t="shared" si="101"/>
        <v>0</v>
      </c>
      <c r="AK178" s="75"/>
      <c r="AL178" s="74"/>
      <c r="AM178" s="74">
        <v>0</v>
      </c>
      <c r="AN178" s="74"/>
      <c r="AO178" s="74">
        <f t="shared" si="102"/>
        <v>0</v>
      </c>
      <c r="AP178" s="75"/>
      <c r="AQ178" s="74"/>
      <c r="AR178" s="74">
        <v>0</v>
      </c>
      <c r="AS178" s="74"/>
      <c r="AT178" s="74">
        <f t="shared" si="103"/>
        <v>0</v>
      </c>
      <c r="AU178" s="75"/>
      <c r="AV178" s="74"/>
      <c r="AW178" s="74">
        <v>0</v>
      </c>
      <c r="AX178" s="74"/>
      <c r="AY178" s="74">
        <f t="shared" si="104"/>
        <v>0</v>
      </c>
      <c r="AZ178" s="75"/>
    </row>
    <row r="179" spans="1:52" s="46" customFormat="1" ht="12" customHeight="1">
      <c r="A179" s="417">
        <v>107</v>
      </c>
      <c r="B179" s="73" t="s">
        <v>209</v>
      </c>
      <c r="C179" s="74"/>
      <c r="D179" s="74">
        <v>65000</v>
      </c>
      <c r="E179" s="74"/>
      <c r="F179" s="74">
        <f t="shared" si="93"/>
        <v>65000</v>
      </c>
      <c r="G179" s="75"/>
      <c r="H179" s="74"/>
      <c r="I179" s="74">
        <v>65000</v>
      </c>
      <c r="J179" s="74"/>
      <c r="K179" s="74">
        <f t="shared" si="94"/>
        <v>65000</v>
      </c>
      <c r="L179" s="75"/>
      <c r="M179" s="74">
        <f t="shared" si="95"/>
        <v>0</v>
      </c>
      <c r="N179" s="74">
        <f t="shared" si="95"/>
        <v>0</v>
      </c>
      <c r="O179" s="74"/>
      <c r="P179" s="74">
        <f t="shared" si="96"/>
        <v>0</v>
      </c>
      <c r="Q179" s="75"/>
      <c r="R179" s="74"/>
      <c r="S179" s="74">
        <v>101000</v>
      </c>
      <c r="T179" s="74"/>
      <c r="U179" s="74">
        <f t="shared" si="97"/>
        <v>101000</v>
      </c>
      <c r="V179" s="75"/>
      <c r="W179" s="74"/>
      <c r="X179" s="74">
        <v>101000</v>
      </c>
      <c r="Y179" s="74"/>
      <c r="Z179" s="74">
        <f t="shared" si="98"/>
        <v>101000</v>
      </c>
      <c r="AA179" s="75"/>
      <c r="AB179" s="74">
        <f t="shared" si="99"/>
        <v>0</v>
      </c>
      <c r="AC179" s="74">
        <f t="shared" si="99"/>
        <v>0</v>
      </c>
      <c r="AD179" s="74"/>
      <c r="AE179" s="74">
        <f t="shared" si="100"/>
        <v>0</v>
      </c>
      <c r="AF179" s="75"/>
      <c r="AG179" s="74"/>
      <c r="AH179" s="74">
        <v>173900</v>
      </c>
      <c r="AI179" s="74"/>
      <c r="AJ179" s="74">
        <f t="shared" si="101"/>
        <v>173900</v>
      </c>
      <c r="AK179" s="75"/>
      <c r="AL179" s="74"/>
      <c r="AM179" s="74">
        <v>178969.2</v>
      </c>
      <c r="AN179" s="74"/>
      <c r="AO179" s="74">
        <f t="shared" si="102"/>
        <v>178969.2</v>
      </c>
      <c r="AP179" s="75"/>
      <c r="AQ179" s="74"/>
      <c r="AR179" s="74">
        <v>207628.584</v>
      </c>
      <c r="AS179" s="74"/>
      <c r="AT179" s="74">
        <f t="shared" si="103"/>
        <v>207628.584</v>
      </c>
      <c r="AU179" s="75"/>
      <c r="AV179" s="74"/>
      <c r="AW179" s="74">
        <v>211781.15568</v>
      </c>
      <c r="AX179" s="74"/>
      <c r="AY179" s="74">
        <f t="shared" si="104"/>
        <v>211781.15568</v>
      </c>
      <c r="AZ179" s="75"/>
    </row>
    <row r="180" spans="1:52" s="46" customFormat="1" ht="12" hidden="1" customHeight="1">
      <c r="A180" s="417">
        <v>108</v>
      </c>
      <c r="B180" s="73" t="s">
        <v>210</v>
      </c>
      <c r="C180" s="74"/>
      <c r="D180" s="74">
        <v>0</v>
      </c>
      <c r="E180" s="74"/>
      <c r="F180" s="74">
        <f t="shared" si="93"/>
        <v>0</v>
      </c>
      <c r="G180" s="75"/>
      <c r="H180" s="74"/>
      <c r="I180" s="74">
        <v>0</v>
      </c>
      <c r="J180" s="74"/>
      <c r="K180" s="74">
        <f t="shared" si="94"/>
        <v>0</v>
      </c>
      <c r="L180" s="75"/>
      <c r="M180" s="74">
        <f t="shared" si="95"/>
        <v>0</v>
      </c>
      <c r="N180" s="74">
        <f t="shared" si="95"/>
        <v>0</v>
      </c>
      <c r="O180" s="74"/>
      <c r="P180" s="74">
        <f t="shared" si="96"/>
        <v>0</v>
      </c>
      <c r="Q180" s="75"/>
      <c r="R180" s="74"/>
      <c r="S180" s="74">
        <v>0</v>
      </c>
      <c r="T180" s="74"/>
      <c r="U180" s="74">
        <f t="shared" si="97"/>
        <v>0</v>
      </c>
      <c r="V180" s="75"/>
      <c r="W180" s="74"/>
      <c r="X180" s="74">
        <v>0</v>
      </c>
      <c r="Y180" s="74"/>
      <c r="Z180" s="74">
        <f t="shared" si="98"/>
        <v>0</v>
      </c>
      <c r="AA180" s="75"/>
      <c r="AB180" s="74">
        <f t="shared" si="99"/>
        <v>0</v>
      </c>
      <c r="AC180" s="74">
        <f t="shared" si="99"/>
        <v>0</v>
      </c>
      <c r="AD180" s="74"/>
      <c r="AE180" s="74">
        <f t="shared" si="100"/>
        <v>0</v>
      </c>
      <c r="AF180" s="75"/>
      <c r="AG180" s="74"/>
      <c r="AH180" s="74">
        <v>0</v>
      </c>
      <c r="AI180" s="74"/>
      <c r="AJ180" s="74">
        <f t="shared" si="101"/>
        <v>0</v>
      </c>
      <c r="AK180" s="75"/>
      <c r="AL180" s="74"/>
      <c r="AM180" s="74">
        <v>0</v>
      </c>
      <c r="AN180" s="74"/>
      <c r="AO180" s="74">
        <f t="shared" si="102"/>
        <v>0</v>
      </c>
      <c r="AP180" s="75"/>
      <c r="AQ180" s="74"/>
      <c r="AR180" s="74">
        <v>0</v>
      </c>
      <c r="AS180" s="74"/>
      <c r="AT180" s="74">
        <f t="shared" si="103"/>
        <v>0</v>
      </c>
      <c r="AU180" s="75"/>
      <c r="AV180" s="74"/>
      <c r="AW180" s="74">
        <v>0</v>
      </c>
      <c r="AX180" s="74"/>
      <c r="AY180" s="74">
        <f t="shared" si="104"/>
        <v>0</v>
      </c>
      <c r="AZ180" s="75"/>
    </row>
    <row r="181" spans="1:52" s="46" customFormat="1" ht="12" hidden="1" customHeight="1">
      <c r="A181" s="417">
        <v>110</v>
      </c>
      <c r="B181" s="73" t="s">
        <v>211</v>
      </c>
      <c r="C181" s="74"/>
      <c r="D181" s="74">
        <v>0</v>
      </c>
      <c r="E181" s="74"/>
      <c r="F181" s="74">
        <f t="shared" si="93"/>
        <v>0</v>
      </c>
      <c r="G181" s="75"/>
      <c r="H181" s="74"/>
      <c r="I181" s="74">
        <v>0</v>
      </c>
      <c r="J181" s="74"/>
      <c r="K181" s="74">
        <f t="shared" si="94"/>
        <v>0</v>
      </c>
      <c r="L181" s="75"/>
      <c r="M181" s="74">
        <f t="shared" si="95"/>
        <v>0</v>
      </c>
      <c r="N181" s="74">
        <f t="shared" si="95"/>
        <v>0</v>
      </c>
      <c r="O181" s="74"/>
      <c r="P181" s="74">
        <f t="shared" si="96"/>
        <v>0</v>
      </c>
      <c r="Q181" s="75"/>
      <c r="R181" s="74"/>
      <c r="S181" s="74">
        <v>0</v>
      </c>
      <c r="T181" s="74"/>
      <c r="U181" s="74">
        <f t="shared" si="97"/>
        <v>0</v>
      </c>
      <c r="V181" s="75"/>
      <c r="W181" s="74"/>
      <c r="X181" s="74">
        <v>0</v>
      </c>
      <c r="Y181" s="74"/>
      <c r="Z181" s="74">
        <f t="shared" si="98"/>
        <v>0</v>
      </c>
      <c r="AA181" s="75"/>
      <c r="AB181" s="74">
        <f t="shared" si="99"/>
        <v>0</v>
      </c>
      <c r="AC181" s="74">
        <f t="shared" si="99"/>
        <v>0</v>
      </c>
      <c r="AD181" s="74"/>
      <c r="AE181" s="74">
        <f t="shared" si="100"/>
        <v>0</v>
      </c>
      <c r="AF181" s="75"/>
      <c r="AG181" s="74"/>
      <c r="AH181" s="74">
        <v>0</v>
      </c>
      <c r="AI181" s="74"/>
      <c r="AJ181" s="74">
        <f t="shared" si="101"/>
        <v>0</v>
      </c>
      <c r="AK181" s="75"/>
      <c r="AL181" s="74"/>
      <c r="AM181" s="74">
        <v>0</v>
      </c>
      <c r="AN181" s="74"/>
      <c r="AO181" s="74">
        <f t="shared" si="102"/>
        <v>0</v>
      </c>
      <c r="AP181" s="75"/>
      <c r="AQ181" s="74"/>
      <c r="AR181" s="74">
        <v>0</v>
      </c>
      <c r="AS181" s="74"/>
      <c r="AT181" s="74">
        <f t="shared" si="103"/>
        <v>0</v>
      </c>
      <c r="AU181" s="75"/>
      <c r="AV181" s="74"/>
      <c r="AW181" s="74">
        <v>0</v>
      </c>
      <c r="AX181" s="74"/>
      <c r="AY181" s="74">
        <f t="shared" si="104"/>
        <v>0</v>
      </c>
      <c r="AZ181" s="75"/>
    </row>
    <row r="182" spans="1:52" s="46" customFormat="1" ht="12" hidden="1" customHeight="1">
      <c r="A182" s="417">
        <v>112</v>
      </c>
      <c r="B182" s="73" t="s">
        <v>212</v>
      </c>
      <c r="C182" s="74"/>
      <c r="D182" s="74">
        <v>0</v>
      </c>
      <c r="E182" s="74"/>
      <c r="F182" s="74">
        <f t="shared" si="93"/>
        <v>0</v>
      </c>
      <c r="G182" s="75"/>
      <c r="H182" s="74"/>
      <c r="I182" s="74">
        <v>0</v>
      </c>
      <c r="J182" s="74"/>
      <c r="K182" s="74">
        <f t="shared" si="94"/>
        <v>0</v>
      </c>
      <c r="L182" s="75"/>
      <c r="M182" s="74">
        <f t="shared" si="95"/>
        <v>0</v>
      </c>
      <c r="N182" s="74">
        <f t="shared" si="95"/>
        <v>0</v>
      </c>
      <c r="O182" s="74"/>
      <c r="P182" s="74">
        <f t="shared" si="96"/>
        <v>0</v>
      </c>
      <c r="Q182" s="75"/>
      <c r="R182" s="74"/>
      <c r="S182" s="74">
        <v>0</v>
      </c>
      <c r="T182" s="74"/>
      <c r="U182" s="74">
        <f t="shared" si="97"/>
        <v>0</v>
      </c>
      <c r="V182" s="75"/>
      <c r="W182" s="74"/>
      <c r="X182" s="74">
        <v>0</v>
      </c>
      <c r="Y182" s="74"/>
      <c r="Z182" s="74">
        <f t="shared" si="98"/>
        <v>0</v>
      </c>
      <c r="AA182" s="75"/>
      <c r="AB182" s="74">
        <f t="shared" si="99"/>
        <v>0</v>
      </c>
      <c r="AC182" s="74">
        <f t="shared" si="99"/>
        <v>0</v>
      </c>
      <c r="AD182" s="74"/>
      <c r="AE182" s="74">
        <f t="shared" si="100"/>
        <v>0</v>
      </c>
      <c r="AF182" s="75"/>
      <c r="AG182" s="74"/>
      <c r="AH182" s="74">
        <v>0</v>
      </c>
      <c r="AI182" s="74"/>
      <c r="AJ182" s="74">
        <f t="shared" si="101"/>
        <v>0</v>
      </c>
      <c r="AK182" s="75"/>
      <c r="AL182" s="74"/>
      <c r="AM182" s="74">
        <v>0</v>
      </c>
      <c r="AN182" s="74"/>
      <c r="AO182" s="74">
        <f t="shared" si="102"/>
        <v>0</v>
      </c>
      <c r="AP182" s="75"/>
      <c r="AQ182" s="74"/>
      <c r="AR182" s="74">
        <v>0</v>
      </c>
      <c r="AS182" s="74"/>
      <c r="AT182" s="74">
        <f t="shared" si="103"/>
        <v>0</v>
      </c>
      <c r="AU182" s="75"/>
      <c r="AV182" s="74"/>
      <c r="AW182" s="74">
        <v>0</v>
      </c>
      <c r="AX182" s="74"/>
      <c r="AY182" s="74">
        <f t="shared" si="104"/>
        <v>0</v>
      </c>
      <c r="AZ182" s="75"/>
    </row>
    <row r="183" spans="1:52" s="46" customFormat="1" ht="12" hidden="1" customHeight="1">
      <c r="A183" s="417">
        <v>113</v>
      </c>
      <c r="B183" s="73" t="s">
        <v>213</v>
      </c>
      <c r="C183" s="74"/>
      <c r="D183" s="74">
        <v>0</v>
      </c>
      <c r="E183" s="74"/>
      <c r="F183" s="74">
        <f t="shared" si="93"/>
        <v>0</v>
      </c>
      <c r="G183" s="75"/>
      <c r="H183" s="74"/>
      <c r="I183" s="74">
        <v>0</v>
      </c>
      <c r="J183" s="74"/>
      <c r="K183" s="74">
        <f t="shared" si="94"/>
        <v>0</v>
      </c>
      <c r="L183" s="75"/>
      <c r="M183" s="74">
        <f t="shared" si="95"/>
        <v>0</v>
      </c>
      <c r="N183" s="74">
        <f t="shared" si="95"/>
        <v>0</v>
      </c>
      <c r="O183" s="74"/>
      <c r="P183" s="74">
        <f t="shared" si="96"/>
        <v>0</v>
      </c>
      <c r="Q183" s="75"/>
      <c r="R183" s="74"/>
      <c r="S183" s="74">
        <v>0</v>
      </c>
      <c r="T183" s="74"/>
      <c r="U183" s="74">
        <f t="shared" si="97"/>
        <v>0</v>
      </c>
      <c r="V183" s="75"/>
      <c r="W183" s="74"/>
      <c r="X183" s="74">
        <v>0</v>
      </c>
      <c r="Y183" s="74"/>
      <c r="Z183" s="74">
        <f t="shared" si="98"/>
        <v>0</v>
      </c>
      <c r="AA183" s="75"/>
      <c r="AB183" s="74">
        <f t="shared" si="99"/>
        <v>0</v>
      </c>
      <c r="AC183" s="74">
        <f t="shared" si="99"/>
        <v>0</v>
      </c>
      <c r="AD183" s="74"/>
      <c r="AE183" s="74">
        <f t="shared" si="100"/>
        <v>0</v>
      </c>
      <c r="AF183" s="75"/>
      <c r="AG183" s="74"/>
      <c r="AH183" s="74">
        <v>0</v>
      </c>
      <c r="AI183" s="74"/>
      <c r="AJ183" s="74">
        <f t="shared" si="101"/>
        <v>0</v>
      </c>
      <c r="AK183" s="75"/>
      <c r="AL183" s="74"/>
      <c r="AM183" s="74">
        <v>0</v>
      </c>
      <c r="AN183" s="74"/>
      <c r="AO183" s="74">
        <f t="shared" si="102"/>
        <v>0</v>
      </c>
      <c r="AP183" s="75"/>
      <c r="AQ183" s="74"/>
      <c r="AR183" s="74">
        <v>0</v>
      </c>
      <c r="AS183" s="74"/>
      <c r="AT183" s="74">
        <f t="shared" si="103"/>
        <v>0</v>
      </c>
      <c r="AU183" s="75"/>
      <c r="AV183" s="74"/>
      <c r="AW183" s="74">
        <v>0</v>
      </c>
      <c r="AX183" s="74"/>
      <c r="AY183" s="74">
        <f t="shared" si="104"/>
        <v>0</v>
      </c>
      <c r="AZ183" s="75"/>
    </row>
    <row r="184" spans="1:52" s="46" customFormat="1" ht="12" hidden="1" customHeight="1">
      <c r="A184" s="417">
        <v>114</v>
      </c>
      <c r="B184" s="73" t="s">
        <v>214</v>
      </c>
      <c r="C184" s="74"/>
      <c r="D184" s="74">
        <v>0</v>
      </c>
      <c r="E184" s="74"/>
      <c r="F184" s="74">
        <f t="shared" si="93"/>
        <v>0</v>
      </c>
      <c r="G184" s="75"/>
      <c r="H184" s="74"/>
      <c r="I184" s="74">
        <v>0</v>
      </c>
      <c r="J184" s="74"/>
      <c r="K184" s="74">
        <f t="shared" si="94"/>
        <v>0</v>
      </c>
      <c r="L184" s="75"/>
      <c r="M184" s="74">
        <f t="shared" si="95"/>
        <v>0</v>
      </c>
      <c r="N184" s="74">
        <f t="shared" si="95"/>
        <v>0</v>
      </c>
      <c r="O184" s="74"/>
      <c r="P184" s="74">
        <f t="shared" si="96"/>
        <v>0</v>
      </c>
      <c r="Q184" s="75"/>
      <c r="R184" s="74"/>
      <c r="S184" s="74">
        <v>0</v>
      </c>
      <c r="T184" s="74"/>
      <c r="U184" s="74">
        <f t="shared" si="97"/>
        <v>0</v>
      </c>
      <c r="V184" s="75"/>
      <c r="W184" s="74"/>
      <c r="X184" s="74">
        <v>0</v>
      </c>
      <c r="Y184" s="74"/>
      <c r="Z184" s="74">
        <f t="shared" si="98"/>
        <v>0</v>
      </c>
      <c r="AA184" s="75"/>
      <c r="AB184" s="74">
        <f t="shared" si="99"/>
        <v>0</v>
      </c>
      <c r="AC184" s="74">
        <f t="shared" si="99"/>
        <v>0</v>
      </c>
      <c r="AD184" s="74"/>
      <c r="AE184" s="74">
        <f t="shared" si="100"/>
        <v>0</v>
      </c>
      <c r="AF184" s="75"/>
      <c r="AG184" s="74"/>
      <c r="AH184" s="74">
        <v>0</v>
      </c>
      <c r="AI184" s="74"/>
      <c r="AJ184" s="74">
        <f t="shared" si="101"/>
        <v>0</v>
      </c>
      <c r="AK184" s="75"/>
      <c r="AL184" s="74"/>
      <c r="AM184" s="74">
        <v>0</v>
      </c>
      <c r="AN184" s="74"/>
      <c r="AO184" s="74">
        <f t="shared" si="102"/>
        <v>0</v>
      </c>
      <c r="AP184" s="75"/>
      <c r="AQ184" s="74"/>
      <c r="AR184" s="74">
        <v>0</v>
      </c>
      <c r="AS184" s="74"/>
      <c r="AT184" s="74">
        <f t="shared" si="103"/>
        <v>0</v>
      </c>
      <c r="AU184" s="75"/>
      <c r="AV184" s="74"/>
      <c r="AW184" s="74">
        <v>0</v>
      </c>
      <c r="AX184" s="74"/>
      <c r="AY184" s="74">
        <f t="shared" si="104"/>
        <v>0</v>
      </c>
      <c r="AZ184" s="75"/>
    </row>
    <row r="185" spans="1:52" s="46" customFormat="1" ht="12" hidden="1" customHeight="1">
      <c r="A185" s="417">
        <v>115</v>
      </c>
      <c r="B185" s="73" t="s">
        <v>215</v>
      </c>
      <c r="C185" s="74"/>
      <c r="D185" s="74">
        <v>0</v>
      </c>
      <c r="E185" s="74"/>
      <c r="F185" s="74">
        <f t="shared" si="93"/>
        <v>0</v>
      </c>
      <c r="G185" s="75"/>
      <c r="H185" s="74"/>
      <c r="I185" s="74">
        <v>0</v>
      </c>
      <c r="J185" s="74"/>
      <c r="K185" s="74">
        <f t="shared" si="94"/>
        <v>0</v>
      </c>
      <c r="L185" s="75"/>
      <c r="M185" s="74">
        <f t="shared" si="95"/>
        <v>0</v>
      </c>
      <c r="N185" s="74">
        <f t="shared" si="95"/>
        <v>0</v>
      </c>
      <c r="O185" s="74"/>
      <c r="P185" s="74">
        <f t="shared" si="96"/>
        <v>0</v>
      </c>
      <c r="Q185" s="75"/>
      <c r="R185" s="74"/>
      <c r="S185" s="74">
        <v>0</v>
      </c>
      <c r="T185" s="74"/>
      <c r="U185" s="74">
        <f t="shared" si="97"/>
        <v>0</v>
      </c>
      <c r="V185" s="75"/>
      <c r="W185" s="74"/>
      <c r="X185" s="74">
        <v>0</v>
      </c>
      <c r="Y185" s="74"/>
      <c r="Z185" s="74">
        <f t="shared" si="98"/>
        <v>0</v>
      </c>
      <c r="AA185" s="75"/>
      <c r="AB185" s="74">
        <f t="shared" si="99"/>
        <v>0</v>
      </c>
      <c r="AC185" s="74">
        <f t="shared" si="99"/>
        <v>0</v>
      </c>
      <c r="AD185" s="74"/>
      <c r="AE185" s="74">
        <f t="shared" si="100"/>
        <v>0</v>
      </c>
      <c r="AF185" s="75"/>
      <c r="AG185" s="74"/>
      <c r="AH185" s="74">
        <v>0</v>
      </c>
      <c r="AI185" s="74"/>
      <c r="AJ185" s="74">
        <f t="shared" si="101"/>
        <v>0</v>
      </c>
      <c r="AK185" s="75"/>
      <c r="AL185" s="74"/>
      <c r="AM185" s="74">
        <v>0</v>
      </c>
      <c r="AN185" s="74"/>
      <c r="AO185" s="74">
        <f t="shared" si="102"/>
        <v>0</v>
      </c>
      <c r="AP185" s="75"/>
      <c r="AQ185" s="74"/>
      <c r="AR185" s="74">
        <v>0</v>
      </c>
      <c r="AS185" s="74"/>
      <c r="AT185" s="74">
        <f t="shared" si="103"/>
        <v>0</v>
      </c>
      <c r="AU185" s="75"/>
      <c r="AV185" s="74"/>
      <c r="AW185" s="74">
        <v>0</v>
      </c>
      <c r="AX185" s="74"/>
      <c r="AY185" s="74">
        <f t="shared" si="104"/>
        <v>0</v>
      </c>
      <c r="AZ185" s="75"/>
    </row>
    <row r="186" spans="1:52" s="46" customFormat="1" ht="12" hidden="1" customHeight="1">
      <c r="A186" s="417">
        <v>120</v>
      </c>
      <c r="B186" s="73" t="s">
        <v>216</v>
      </c>
      <c r="C186" s="74"/>
      <c r="D186" s="74">
        <v>0</v>
      </c>
      <c r="E186" s="74"/>
      <c r="F186" s="74">
        <f t="shared" si="93"/>
        <v>0</v>
      </c>
      <c r="G186" s="75"/>
      <c r="H186" s="74"/>
      <c r="I186" s="74">
        <v>0</v>
      </c>
      <c r="J186" s="74"/>
      <c r="K186" s="74">
        <f t="shared" si="94"/>
        <v>0</v>
      </c>
      <c r="L186" s="75"/>
      <c r="M186" s="74">
        <f t="shared" si="95"/>
        <v>0</v>
      </c>
      <c r="N186" s="74">
        <f t="shared" si="95"/>
        <v>0</v>
      </c>
      <c r="O186" s="74"/>
      <c r="P186" s="74">
        <f t="shared" si="96"/>
        <v>0</v>
      </c>
      <c r="Q186" s="75"/>
      <c r="R186" s="74"/>
      <c r="S186" s="74">
        <v>0</v>
      </c>
      <c r="T186" s="74"/>
      <c r="U186" s="74">
        <f t="shared" si="97"/>
        <v>0</v>
      </c>
      <c r="V186" s="75"/>
      <c r="W186" s="74"/>
      <c r="X186" s="74">
        <v>0</v>
      </c>
      <c r="Y186" s="74"/>
      <c r="Z186" s="74">
        <f t="shared" si="98"/>
        <v>0</v>
      </c>
      <c r="AA186" s="75"/>
      <c r="AB186" s="74">
        <f t="shared" si="99"/>
        <v>0</v>
      </c>
      <c r="AC186" s="74">
        <f t="shared" si="99"/>
        <v>0</v>
      </c>
      <c r="AD186" s="74"/>
      <c r="AE186" s="74">
        <f t="shared" si="100"/>
        <v>0</v>
      </c>
      <c r="AF186" s="75"/>
      <c r="AG186" s="74"/>
      <c r="AH186" s="74">
        <v>0</v>
      </c>
      <c r="AI186" s="74"/>
      <c r="AJ186" s="74">
        <f t="shared" si="101"/>
        <v>0</v>
      </c>
      <c r="AK186" s="75"/>
      <c r="AL186" s="74"/>
      <c r="AM186" s="74">
        <v>0</v>
      </c>
      <c r="AN186" s="74"/>
      <c r="AO186" s="74">
        <f t="shared" si="102"/>
        <v>0</v>
      </c>
      <c r="AP186" s="75"/>
      <c r="AQ186" s="74"/>
      <c r="AR186" s="74">
        <v>0</v>
      </c>
      <c r="AS186" s="74"/>
      <c r="AT186" s="74">
        <f t="shared" si="103"/>
        <v>0</v>
      </c>
      <c r="AU186" s="75"/>
      <c r="AV186" s="74"/>
      <c r="AW186" s="74">
        <v>0</v>
      </c>
      <c r="AX186" s="74"/>
      <c r="AY186" s="74">
        <f t="shared" si="104"/>
        <v>0</v>
      </c>
      <c r="AZ186" s="75"/>
    </row>
    <row r="187" spans="1:52" s="46" customFormat="1" ht="12" hidden="1" customHeight="1">
      <c r="A187" s="417">
        <v>121</v>
      </c>
      <c r="B187" s="73" t="s">
        <v>217</v>
      </c>
      <c r="C187" s="74"/>
      <c r="D187" s="74">
        <v>0</v>
      </c>
      <c r="E187" s="74"/>
      <c r="F187" s="74">
        <f t="shared" si="93"/>
        <v>0</v>
      </c>
      <c r="G187" s="75"/>
      <c r="H187" s="74"/>
      <c r="I187" s="74">
        <v>0</v>
      </c>
      <c r="J187" s="74"/>
      <c r="K187" s="74">
        <f t="shared" si="94"/>
        <v>0</v>
      </c>
      <c r="L187" s="75"/>
      <c r="M187" s="74">
        <f t="shared" si="95"/>
        <v>0</v>
      </c>
      <c r="N187" s="74">
        <f t="shared" si="95"/>
        <v>0</v>
      </c>
      <c r="O187" s="74"/>
      <c r="P187" s="74">
        <f t="shared" si="96"/>
        <v>0</v>
      </c>
      <c r="Q187" s="75"/>
      <c r="R187" s="74"/>
      <c r="S187" s="74">
        <v>0</v>
      </c>
      <c r="T187" s="74"/>
      <c r="U187" s="74">
        <f t="shared" si="97"/>
        <v>0</v>
      </c>
      <c r="V187" s="75"/>
      <c r="W187" s="74"/>
      <c r="X187" s="74">
        <v>0</v>
      </c>
      <c r="Y187" s="74"/>
      <c r="Z187" s="74">
        <f t="shared" si="98"/>
        <v>0</v>
      </c>
      <c r="AA187" s="75"/>
      <c r="AB187" s="74">
        <f t="shared" si="99"/>
        <v>0</v>
      </c>
      <c r="AC187" s="74">
        <f t="shared" si="99"/>
        <v>0</v>
      </c>
      <c r="AD187" s="74"/>
      <c r="AE187" s="74">
        <f t="shared" si="100"/>
        <v>0</v>
      </c>
      <c r="AF187" s="75"/>
      <c r="AG187" s="74"/>
      <c r="AH187" s="74">
        <v>0</v>
      </c>
      <c r="AI187" s="74"/>
      <c r="AJ187" s="74">
        <f t="shared" si="101"/>
        <v>0</v>
      </c>
      <c r="AK187" s="75"/>
      <c r="AL187" s="74"/>
      <c r="AM187" s="74">
        <v>0</v>
      </c>
      <c r="AN187" s="74"/>
      <c r="AO187" s="74">
        <f t="shared" si="102"/>
        <v>0</v>
      </c>
      <c r="AP187" s="75"/>
      <c r="AQ187" s="74"/>
      <c r="AR187" s="74">
        <v>0</v>
      </c>
      <c r="AS187" s="74"/>
      <c r="AT187" s="74">
        <f t="shared" si="103"/>
        <v>0</v>
      </c>
      <c r="AU187" s="75"/>
      <c r="AV187" s="74"/>
      <c r="AW187" s="74">
        <v>0</v>
      </c>
      <c r="AX187" s="74"/>
      <c r="AY187" s="74">
        <f t="shared" si="104"/>
        <v>0</v>
      </c>
      <c r="AZ187" s="75"/>
    </row>
    <row r="188" spans="1:52" s="46" customFormat="1" ht="12" hidden="1" customHeight="1">
      <c r="A188" s="417">
        <v>122</v>
      </c>
      <c r="B188" s="73" t="s">
        <v>218</v>
      </c>
      <c r="C188" s="74"/>
      <c r="D188" s="74">
        <v>0</v>
      </c>
      <c r="E188" s="74"/>
      <c r="F188" s="74">
        <f t="shared" si="93"/>
        <v>0</v>
      </c>
      <c r="G188" s="75"/>
      <c r="H188" s="74"/>
      <c r="I188" s="74">
        <v>0</v>
      </c>
      <c r="J188" s="74"/>
      <c r="K188" s="74">
        <f t="shared" si="94"/>
        <v>0</v>
      </c>
      <c r="L188" s="75"/>
      <c r="M188" s="74">
        <f t="shared" si="95"/>
        <v>0</v>
      </c>
      <c r="N188" s="74">
        <f t="shared" si="95"/>
        <v>0</v>
      </c>
      <c r="O188" s="74"/>
      <c r="P188" s="74">
        <f t="shared" si="96"/>
        <v>0</v>
      </c>
      <c r="Q188" s="75"/>
      <c r="R188" s="74"/>
      <c r="S188" s="74">
        <v>0</v>
      </c>
      <c r="T188" s="74"/>
      <c r="U188" s="74">
        <f t="shared" si="97"/>
        <v>0</v>
      </c>
      <c r="V188" s="75"/>
      <c r="W188" s="74"/>
      <c r="X188" s="74">
        <v>0</v>
      </c>
      <c r="Y188" s="74"/>
      <c r="Z188" s="74">
        <f t="shared" si="98"/>
        <v>0</v>
      </c>
      <c r="AA188" s="75"/>
      <c r="AB188" s="74">
        <f t="shared" si="99"/>
        <v>0</v>
      </c>
      <c r="AC188" s="74">
        <f t="shared" si="99"/>
        <v>0</v>
      </c>
      <c r="AD188" s="74"/>
      <c r="AE188" s="74">
        <f t="shared" si="100"/>
        <v>0</v>
      </c>
      <c r="AF188" s="75"/>
      <c r="AG188" s="74"/>
      <c r="AH188" s="74">
        <v>0</v>
      </c>
      <c r="AI188" s="74"/>
      <c r="AJ188" s="74">
        <f t="shared" si="101"/>
        <v>0</v>
      </c>
      <c r="AK188" s="75"/>
      <c r="AL188" s="74"/>
      <c r="AM188" s="74">
        <v>0</v>
      </c>
      <c r="AN188" s="74"/>
      <c r="AO188" s="74">
        <f t="shared" si="102"/>
        <v>0</v>
      </c>
      <c r="AP188" s="75"/>
      <c r="AQ188" s="74"/>
      <c r="AR188" s="74">
        <v>0</v>
      </c>
      <c r="AS188" s="74"/>
      <c r="AT188" s="74">
        <f t="shared" si="103"/>
        <v>0</v>
      </c>
      <c r="AU188" s="75"/>
      <c r="AV188" s="74"/>
      <c r="AW188" s="74">
        <v>0</v>
      </c>
      <c r="AX188" s="74"/>
      <c r="AY188" s="74">
        <f t="shared" si="104"/>
        <v>0</v>
      </c>
      <c r="AZ188" s="75"/>
    </row>
    <row r="189" spans="1:52" s="46" customFormat="1" ht="12" hidden="1" customHeight="1">
      <c r="A189" s="417">
        <v>123</v>
      </c>
      <c r="B189" s="73" t="s">
        <v>219</v>
      </c>
      <c r="C189" s="74"/>
      <c r="D189" s="74">
        <v>0</v>
      </c>
      <c r="E189" s="74"/>
      <c r="F189" s="74">
        <f t="shared" si="93"/>
        <v>0</v>
      </c>
      <c r="G189" s="75"/>
      <c r="H189" s="74"/>
      <c r="I189" s="74">
        <v>0</v>
      </c>
      <c r="J189" s="74"/>
      <c r="K189" s="74">
        <f t="shared" si="94"/>
        <v>0</v>
      </c>
      <c r="L189" s="75"/>
      <c r="M189" s="74">
        <f t="shared" si="95"/>
        <v>0</v>
      </c>
      <c r="N189" s="74">
        <f t="shared" si="95"/>
        <v>0</v>
      </c>
      <c r="O189" s="74"/>
      <c r="P189" s="74">
        <f t="shared" si="96"/>
        <v>0</v>
      </c>
      <c r="Q189" s="75"/>
      <c r="R189" s="74"/>
      <c r="S189" s="74">
        <v>0</v>
      </c>
      <c r="T189" s="74"/>
      <c r="U189" s="74">
        <f t="shared" si="97"/>
        <v>0</v>
      </c>
      <c r="V189" s="75"/>
      <c r="W189" s="74"/>
      <c r="X189" s="74">
        <v>0</v>
      </c>
      <c r="Y189" s="74"/>
      <c r="Z189" s="74">
        <f t="shared" si="98"/>
        <v>0</v>
      </c>
      <c r="AA189" s="75"/>
      <c r="AB189" s="74">
        <f t="shared" si="99"/>
        <v>0</v>
      </c>
      <c r="AC189" s="74">
        <f t="shared" si="99"/>
        <v>0</v>
      </c>
      <c r="AD189" s="74"/>
      <c r="AE189" s="74">
        <f t="shared" si="100"/>
        <v>0</v>
      </c>
      <c r="AF189" s="75"/>
      <c r="AG189" s="74"/>
      <c r="AH189" s="74">
        <v>0</v>
      </c>
      <c r="AI189" s="74"/>
      <c r="AJ189" s="74">
        <f t="shared" si="101"/>
        <v>0</v>
      </c>
      <c r="AK189" s="75"/>
      <c r="AL189" s="74"/>
      <c r="AM189" s="74">
        <v>0</v>
      </c>
      <c r="AN189" s="74"/>
      <c r="AO189" s="74">
        <f t="shared" si="102"/>
        <v>0</v>
      </c>
      <c r="AP189" s="75"/>
      <c r="AQ189" s="74"/>
      <c r="AR189" s="74">
        <v>0</v>
      </c>
      <c r="AS189" s="74"/>
      <c r="AT189" s="74">
        <f t="shared" si="103"/>
        <v>0</v>
      </c>
      <c r="AU189" s="75"/>
      <c r="AV189" s="74"/>
      <c r="AW189" s="74">
        <v>0</v>
      </c>
      <c r="AX189" s="74"/>
      <c r="AY189" s="74">
        <f t="shared" si="104"/>
        <v>0</v>
      </c>
      <c r="AZ189" s="75"/>
    </row>
    <row r="190" spans="1:52" s="46" customFormat="1" ht="12" hidden="1" customHeight="1">
      <c r="A190" s="417">
        <v>124</v>
      </c>
      <c r="B190" s="73" t="s">
        <v>220</v>
      </c>
      <c r="C190" s="74"/>
      <c r="D190" s="74">
        <v>0</v>
      </c>
      <c r="E190" s="74"/>
      <c r="F190" s="74">
        <f t="shared" si="93"/>
        <v>0</v>
      </c>
      <c r="G190" s="75"/>
      <c r="H190" s="74"/>
      <c r="I190" s="74">
        <v>0</v>
      </c>
      <c r="J190" s="74"/>
      <c r="K190" s="74">
        <f t="shared" si="94"/>
        <v>0</v>
      </c>
      <c r="L190" s="75"/>
      <c r="M190" s="74">
        <f t="shared" si="95"/>
        <v>0</v>
      </c>
      <c r="N190" s="74">
        <f t="shared" si="95"/>
        <v>0</v>
      </c>
      <c r="O190" s="74"/>
      <c r="P190" s="74">
        <f t="shared" si="96"/>
        <v>0</v>
      </c>
      <c r="Q190" s="75"/>
      <c r="R190" s="74"/>
      <c r="S190" s="74">
        <v>0</v>
      </c>
      <c r="T190" s="74"/>
      <c r="U190" s="74">
        <f t="shared" si="97"/>
        <v>0</v>
      </c>
      <c r="V190" s="75"/>
      <c r="W190" s="74"/>
      <c r="X190" s="74">
        <v>0</v>
      </c>
      <c r="Y190" s="74"/>
      <c r="Z190" s="74">
        <f t="shared" si="98"/>
        <v>0</v>
      </c>
      <c r="AA190" s="75"/>
      <c r="AB190" s="74">
        <f t="shared" si="99"/>
        <v>0</v>
      </c>
      <c r="AC190" s="74">
        <f t="shared" si="99"/>
        <v>0</v>
      </c>
      <c r="AD190" s="74"/>
      <c r="AE190" s="74">
        <f t="shared" si="100"/>
        <v>0</v>
      </c>
      <c r="AF190" s="75"/>
      <c r="AG190" s="74"/>
      <c r="AH190" s="74">
        <v>0</v>
      </c>
      <c r="AI190" s="74"/>
      <c r="AJ190" s="74">
        <f t="shared" si="101"/>
        <v>0</v>
      </c>
      <c r="AK190" s="75"/>
      <c r="AL190" s="74"/>
      <c r="AM190" s="74">
        <v>0</v>
      </c>
      <c r="AN190" s="74"/>
      <c r="AO190" s="74">
        <f t="shared" si="102"/>
        <v>0</v>
      </c>
      <c r="AP190" s="75"/>
      <c r="AQ190" s="74"/>
      <c r="AR190" s="74">
        <v>0</v>
      </c>
      <c r="AS190" s="74"/>
      <c r="AT190" s="74">
        <f t="shared" si="103"/>
        <v>0</v>
      </c>
      <c r="AU190" s="75"/>
      <c r="AV190" s="74"/>
      <c r="AW190" s="74">
        <v>0</v>
      </c>
      <c r="AX190" s="74"/>
      <c r="AY190" s="74">
        <f t="shared" si="104"/>
        <v>0</v>
      </c>
      <c r="AZ190" s="75"/>
    </row>
    <row r="191" spans="1:52" s="46" customFormat="1" ht="12" hidden="1" customHeight="1">
      <c r="A191" s="417">
        <v>125</v>
      </c>
      <c r="B191" s="73" t="s">
        <v>221</v>
      </c>
      <c r="C191" s="74"/>
      <c r="D191" s="74">
        <v>0</v>
      </c>
      <c r="E191" s="74"/>
      <c r="F191" s="74">
        <f t="shared" si="93"/>
        <v>0</v>
      </c>
      <c r="G191" s="75"/>
      <c r="H191" s="74"/>
      <c r="I191" s="74">
        <v>0</v>
      </c>
      <c r="J191" s="74"/>
      <c r="K191" s="74">
        <f t="shared" si="94"/>
        <v>0</v>
      </c>
      <c r="L191" s="75"/>
      <c r="M191" s="74">
        <f t="shared" ref="M191:N210" si="105">INDEX($C191:$E191,1,MATCH(M$8,$C$8:$E$8,0))-INDEX($H191:$J191,1,MATCH(M$8,$H$8:$J$8,0))</f>
        <v>0</v>
      </c>
      <c r="N191" s="74">
        <f t="shared" si="105"/>
        <v>0</v>
      </c>
      <c r="O191" s="74"/>
      <c r="P191" s="74">
        <f t="shared" si="96"/>
        <v>0</v>
      </c>
      <c r="Q191" s="75"/>
      <c r="R191" s="74"/>
      <c r="S191" s="74">
        <v>0</v>
      </c>
      <c r="T191" s="74"/>
      <c r="U191" s="74">
        <f t="shared" si="97"/>
        <v>0</v>
      </c>
      <c r="V191" s="75"/>
      <c r="W191" s="74"/>
      <c r="X191" s="74">
        <v>0</v>
      </c>
      <c r="Y191" s="74"/>
      <c r="Z191" s="74">
        <f t="shared" si="98"/>
        <v>0</v>
      </c>
      <c r="AA191" s="75"/>
      <c r="AB191" s="74">
        <f t="shared" ref="AB191:AC210" si="106">INDEX($C191:$E191,1,MATCH(AB$8,$C$8:$E$8,0))-INDEX($H191:$J191,1,MATCH(AB$8,$H$8:$J$8,0))</f>
        <v>0</v>
      </c>
      <c r="AC191" s="74">
        <f t="shared" si="106"/>
        <v>0</v>
      </c>
      <c r="AD191" s="74"/>
      <c r="AE191" s="74">
        <f t="shared" si="100"/>
        <v>0</v>
      </c>
      <c r="AF191" s="75"/>
      <c r="AG191" s="74"/>
      <c r="AH191" s="74">
        <v>0</v>
      </c>
      <c r="AI191" s="74"/>
      <c r="AJ191" s="74">
        <f t="shared" si="101"/>
        <v>0</v>
      </c>
      <c r="AK191" s="75"/>
      <c r="AL191" s="74"/>
      <c r="AM191" s="74">
        <v>0</v>
      </c>
      <c r="AN191" s="74"/>
      <c r="AO191" s="74">
        <f t="shared" si="102"/>
        <v>0</v>
      </c>
      <c r="AP191" s="75"/>
      <c r="AQ191" s="74"/>
      <c r="AR191" s="74">
        <v>0</v>
      </c>
      <c r="AS191" s="74"/>
      <c r="AT191" s="74">
        <f t="shared" si="103"/>
        <v>0</v>
      </c>
      <c r="AU191" s="75"/>
      <c r="AV191" s="74"/>
      <c r="AW191" s="74">
        <v>0</v>
      </c>
      <c r="AX191" s="74"/>
      <c r="AY191" s="74">
        <f t="shared" si="104"/>
        <v>0</v>
      </c>
      <c r="AZ191" s="75"/>
    </row>
    <row r="192" spans="1:52" s="46" customFormat="1" ht="12" hidden="1" customHeight="1">
      <c r="A192" s="417">
        <v>126</v>
      </c>
      <c r="B192" s="73" t="s">
        <v>222</v>
      </c>
      <c r="C192" s="74"/>
      <c r="D192" s="74">
        <v>0</v>
      </c>
      <c r="E192" s="74"/>
      <c r="F192" s="74">
        <f t="shared" si="93"/>
        <v>0</v>
      </c>
      <c r="G192" s="75"/>
      <c r="H192" s="74"/>
      <c r="I192" s="74">
        <v>0</v>
      </c>
      <c r="J192" s="74"/>
      <c r="K192" s="74">
        <f t="shared" si="94"/>
        <v>0</v>
      </c>
      <c r="L192" s="75"/>
      <c r="M192" s="74">
        <f t="shared" si="105"/>
        <v>0</v>
      </c>
      <c r="N192" s="74">
        <f t="shared" si="105"/>
        <v>0</v>
      </c>
      <c r="O192" s="74"/>
      <c r="P192" s="74">
        <f t="shared" si="96"/>
        <v>0</v>
      </c>
      <c r="Q192" s="75"/>
      <c r="R192" s="74"/>
      <c r="S192" s="74">
        <v>0</v>
      </c>
      <c r="T192" s="74"/>
      <c r="U192" s="74">
        <f t="shared" si="97"/>
        <v>0</v>
      </c>
      <c r="V192" s="75"/>
      <c r="W192" s="74"/>
      <c r="X192" s="74">
        <v>0</v>
      </c>
      <c r="Y192" s="74"/>
      <c r="Z192" s="74">
        <f t="shared" si="98"/>
        <v>0</v>
      </c>
      <c r="AA192" s="75"/>
      <c r="AB192" s="74">
        <f t="shared" si="106"/>
        <v>0</v>
      </c>
      <c r="AC192" s="74">
        <f t="shared" si="106"/>
        <v>0</v>
      </c>
      <c r="AD192" s="74"/>
      <c r="AE192" s="74">
        <f t="shared" si="100"/>
        <v>0</v>
      </c>
      <c r="AF192" s="75"/>
      <c r="AG192" s="74"/>
      <c r="AH192" s="74">
        <v>0</v>
      </c>
      <c r="AI192" s="74"/>
      <c r="AJ192" s="74">
        <f t="shared" si="101"/>
        <v>0</v>
      </c>
      <c r="AK192" s="75"/>
      <c r="AL192" s="74"/>
      <c r="AM192" s="74">
        <v>0</v>
      </c>
      <c r="AN192" s="74"/>
      <c r="AO192" s="74">
        <f t="shared" si="102"/>
        <v>0</v>
      </c>
      <c r="AP192" s="75"/>
      <c r="AQ192" s="74"/>
      <c r="AR192" s="74">
        <v>0</v>
      </c>
      <c r="AS192" s="74"/>
      <c r="AT192" s="74">
        <f t="shared" si="103"/>
        <v>0</v>
      </c>
      <c r="AU192" s="75"/>
      <c r="AV192" s="74"/>
      <c r="AW192" s="74">
        <v>0</v>
      </c>
      <c r="AX192" s="74"/>
      <c r="AY192" s="74">
        <f t="shared" si="104"/>
        <v>0</v>
      </c>
      <c r="AZ192" s="75"/>
    </row>
    <row r="193" spans="1:52" s="46" customFormat="1" ht="12" hidden="1" customHeight="1">
      <c r="A193" s="417">
        <v>127</v>
      </c>
      <c r="B193" s="73" t="s">
        <v>223</v>
      </c>
      <c r="C193" s="74"/>
      <c r="D193" s="74">
        <v>0</v>
      </c>
      <c r="E193" s="74"/>
      <c r="F193" s="74">
        <f t="shared" si="93"/>
        <v>0</v>
      </c>
      <c r="G193" s="75"/>
      <c r="H193" s="74"/>
      <c r="I193" s="74">
        <v>0</v>
      </c>
      <c r="J193" s="74"/>
      <c r="K193" s="74">
        <f t="shared" si="94"/>
        <v>0</v>
      </c>
      <c r="L193" s="75"/>
      <c r="M193" s="74">
        <f t="shared" si="105"/>
        <v>0</v>
      </c>
      <c r="N193" s="74">
        <f t="shared" si="105"/>
        <v>0</v>
      </c>
      <c r="O193" s="74"/>
      <c r="P193" s="74">
        <f t="shared" si="96"/>
        <v>0</v>
      </c>
      <c r="Q193" s="75"/>
      <c r="R193" s="74"/>
      <c r="S193" s="74">
        <v>0</v>
      </c>
      <c r="T193" s="74"/>
      <c r="U193" s="74">
        <f t="shared" si="97"/>
        <v>0</v>
      </c>
      <c r="V193" s="75"/>
      <c r="W193" s="74"/>
      <c r="X193" s="74">
        <v>0</v>
      </c>
      <c r="Y193" s="74"/>
      <c r="Z193" s="74">
        <f t="shared" si="98"/>
        <v>0</v>
      </c>
      <c r="AA193" s="75"/>
      <c r="AB193" s="74">
        <f t="shared" si="106"/>
        <v>0</v>
      </c>
      <c r="AC193" s="74">
        <f t="shared" si="106"/>
        <v>0</v>
      </c>
      <c r="AD193" s="74"/>
      <c r="AE193" s="74">
        <f t="shared" si="100"/>
        <v>0</v>
      </c>
      <c r="AF193" s="75"/>
      <c r="AG193" s="74"/>
      <c r="AH193" s="74">
        <v>0</v>
      </c>
      <c r="AI193" s="74"/>
      <c r="AJ193" s="74">
        <f t="shared" si="101"/>
        <v>0</v>
      </c>
      <c r="AK193" s="75"/>
      <c r="AL193" s="74"/>
      <c r="AM193" s="74">
        <v>0</v>
      </c>
      <c r="AN193" s="74"/>
      <c r="AO193" s="74">
        <f t="shared" si="102"/>
        <v>0</v>
      </c>
      <c r="AP193" s="75"/>
      <c r="AQ193" s="74"/>
      <c r="AR193" s="74">
        <v>0</v>
      </c>
      <c r="AS193" s="74"/>
      <c r="AT193" s="74">
        <f t="shared" si="103"/>
        <v>0</v>
      </c>
      <c r="AU193" s="75"/>
      <c r="AV193" s="74"/>
      <c r="AW193" s="74">
        <v>0</v>
      </c>
      <c r="AX193" s="74"/>
      <c r="AY193" s="74">
        <f t="shared" si="104"/>
        <v>0</v>
      </c>
      <c r="AZ193" s="75"/>
    </row>
    <row r="194" spans="1:52" s="46" customFormat="1" ht="12" hidden="1" customHeight="1">
      <c r="A194" s="417">
        <v>128</v>
      </c>
      <c r="B194" s="73" t="s">
        <v>224</v>
      </c>
      <c r="C194" s="74"/>
      <c r="D194" s="74">
        <v>0</v>
      </c>
      <c r="E194" s="74"/>
      <c r="F194" s="74">
        <f t="shared" si="93"/>
        <v>0</v>
      </c>
      <c r="G194" s="75"/>
      <c r="H194" s="74"/>
      <c r="I194" s="74">
        <v>0</v>
      </c>
      <c r="J194" s="74"/>
      <c r="K194" s="74">
        <f t="shared" si="94"/>
        <v>0</v>
      </c>
      <c r="L194" s="75"/>
      <c r="M194" s="74">
        <f t="shared" si="105"/>
        <v>0</v>
      </c>
      <c r="N194" s="74">
        <f t="shared" si="105"/>
        <v>0</v>
      </c>
      <c r="O194" s="74"/>
      <c r="P194" s="74">
        <f t="shared" si="96"/>
        <v>0</v>
      </c>
      <c r="Q194" s="75"/>
      <c r="R194" s="74"/>
      <c r="S194" s="74">
        <v>0</v>
      </c>
      <c r="T194" s="74"/>
      <c r="U194" s="74">
        <f t="shared" si="97"/>
        <v>0</v>
      </c>
      <c r="V194" s="75"/>
      <c r="W194" s="74"/>
      <c r="X194" s="74">
        <v>0</v>
      </c>
      <c r="Y194" s="74"/>
      <c r="Z194" s="74">
        <f t="shared" si="98"/>
        <v>0</v>
      </c>
      <c r="AA194" s="75"/>
      <c r="AB194" s="74">
        <f t="shared" si="106"/>
        <v>0</v>
      </c>
      <c r="AC194" s="74">
        <f t="shared" si="106"/>
        <v>0</v>
      </c>
      <c r="AD194" s="74"/>
      <c r="AE194" s="74">
        <f t="shared" si="100"/>
        <v>0</v>
      </c>
      <c r="AF194" s="75"/>
      <c r="AG194" s="74"/>
      <c r="AH194" s="74">
        <v>0</v>
      </c>
      <c r="AI194" s="74"/>
      <c r="AJ194" s="74">
        <f t="shared" si="101"/>
        <v>0</v>
      </c>
      <c r="AK194" s="75"/>
      <c r="AL194" s="74"/>
      <c r="AM194" s="74">
        <v>0</v>
      </c>
      <c r="AN194" s="74"/>
      <c r="AO194" s="74">
        <f t="shared" si="102"/>
        <v>0</v>
      </c>
      <c r="AP194" s="75"/>
      <c r="AQ194" s="74"/>
      <c r="AR194" s="74">
        <v>0</v>
      </c>
      <c r="AS194" s="74"/>
      <c r="AT194" s="74">
        <f t="shared" si="103"/>
        <v>0</v>
      </c>
      <c r="AU194" s="75"/>
      <c r="AV194" s="74"/>
      <c r="AW194" s="74">
        <v>0</v>
      </c>
      <c r="AX194" s="74"/>
      <c r="AY194" s="74">
        <f t="shared" si="104"/>
        <v>0</v>
      </c>
      <c r="AZ194" s="75"/>
    </row>
    <row r="195" spans="1:52" s="46" customFormat="1" ht="12" hidden="1" customHeight="1">
      <c r="A195" s="417">
        <v>130</v>
      </c>
      <c r="B195" s="73" t="s">
        <v>225</v>
      </c>
      <c r="C195" s="74"/>
      <c r="D195" s="74">
        <v>0</v>
      </c>
      <c r="E195" s="74"/>
      <c r="F195" s="74">
        <f t="shared" si="93"/>
        <v>0</v>
      </c>
      <c r="G195" s="75"/>
      <c r="H195" s="74"/>
      <c r="I195" s="74">
        <v>0</v>
      </c>
      <c r="J195" s="74"/>
      <c r="K195" s="74">
        <f t="shared" si="94"/>
        <v>0</v>
      </c>
      <c r="L195" s="75"/>
      <c r="M195" s="74">
        <f t="shared" si="105"/>
        <v>0</v>
      </c>
      <c r="N195" s="74">
        <f t="shared" si="105"/>
        <v>0</v>
      </c>
      <c r="O195" s="74"/>
      <c r="P195" s="74">
        <f t="shared" si="96"/>
        <v>0</v>
      </c>
      <c r="Q195" s="75"/>
      <c r="R195" s="74"/>
      <c r="S195" s="74">
        <v>0</v>
      </c>
      <c r="T195" s="74"/>
      <c r="U195" s="74">
        <f t="shared" si="97"/>
        <v>0</v>
      </c>
      <c r="V195" s="75"/>
      <c r="W195" s="74"/>
      <c r="X195" s="74">
        <v>0</v>
      </c>
      <c r="Y195" s="74"/>
      <c r="Z195" s="74">
        <f t="shared" si="98"/>
        <v>0</v>
      </c>
      <c r="AA195" s="75"/>
      <c r="AB195" s="74">
        <f t="shared" si="106"/>
        <v>0</v>
      </c>
      <c r="AC195" s="74">
        <f t="shared" si="106"/>
        <v>0</v>
      </c>
      <c r="AD195" s="74"/>
      <c r="AE195" s="74">
        <f t="shared" si="100"/>
        <v>0</v>
      </c>
      <c r="AF195" s="75"/>
      <c r="AG195" s="74"/>
      <c r="AH195" s="74">
        <v>0</v>
      </c>
      <c r="AI195" s="74"/>
      <c r="AJ195" s="74">
        <f t="shared" si="101"/>
        <v>0</v>
      </c>
      <c r="AK195" s="75"/>
      <c r="AL195" s="74"/>
      <c r="AM195" s="74">
        <v>0</v>
      </c>
      <c r="AN195" s="74"/>
      <c r="AO195" s="74">
        <f t="shared" si="102"/>
        <v>0</v>
      </c>
      <c r="AP195" s="75"/>
      <c r="AQ195" s="74"/>
      <c r="AR195" s="74">
        <v>0</v>
      </c>
      <c r="AS195" s="74"/>
      <c r="AT195" s="74">
        <f t="shared" si="103"/>
        <v>0</v>
      </c>
      <c r="AU195" s="75"/>
      <c r="AV195" s="74"/>
      <c r="AW195" s="74">
        <v>0</v>
      </c>
      <c r="AX195" s="74"/>
      <c r="AY195" s="74">
        <f t="shared" si="104"/>
        <v>0</v>
      </c>
      <c r="AZ195" s="75"/>
    </row>
    <row r="196" spans="1:52" s="46" customFormat="1" ht="12" hidden="1" customHeight="1">
      <c r="A196" s="417">
        <v>131</v>
      </c>
      <c r="B196" s="73" t="s">
        <v>226</v>
      </c>
      <c r="C196" s="74"/>
      <c r="D196" s="74">
        <v>0</v>
      </c>
      <c r="E196" s="74"/>
      <c r="F196" s="74">
        <f t="shared" si="93"/>
        <v>0</v>
      </c>
      <c r="G196" s="75"/>
      <c r="H196" s="74"/>
      <c r="I196" s="74">
        <v>0</v>
      </c>
      <c r="J196" s="74"/>
      <c r="K196" s="74">
        <f t="shared" si="94"/>
        <v>0</v>
      </c>
      <c r="L196" s="75"/>
      <c r="M196" s="74">
        <f t="shared" si="105"/>
        <v>0</v>
      </c>
      <c r="N196" s="74">
        <f t="shared" si="105"/>
        <v>0</v>
      </c>
      <c r="O196" s="74"/>
      <c r="P196" s="74">
        <f t="shared" si="96"/>
        <v>0</v>
      </c>
      <c r="Q196" s="75"/>
      <c r="R196" s="74"/>
      <c r="S196" s="74">
        <v>0</v>
      </c>
      <c r="T196" s="74"/>
      <c r="U196" s="74">
        <f t="shared" si="97"/>
        <v>0</v>
      </c>
      <c r="V196" s="75"/>
      <c r="W196" s="74"/>
      <c r="X196" s="74">
        <v>0</v>
      </c>
      <c r="Y196" s="74"/>
      <c r="Z196" s="74">
        <f t="shared" si="98"/>
        <v>0</v>
      </c>
      <c r="AA196" s="75"/>
      <c r="AB196" s="74">
        <f t="shared" si="106"/>
        <v>0</v>
      </c>
      <c r="AC196" s="74">
        <f t="shared" si="106"/>
        <v>0</v>
      </c>
      <c r="AD196" s="74"/>
      <c r="AE196" s="74">
        <f t="shared" si="100"/>
        <v>0</v>
      </c>
      <c r="AF196" s="75"/>
      <c r="AG196" s="74"/>
      <c r="AH196" s="74">
        <v>0</v>
      </c>
      <c r="AI196" s="74"/>
      <c r="AJ196" s="74">
        <f t="shared" si="101"/>
        <v>0</v>
      </c>
      <c r="AK196" s="75"/>
      <c r="AL196" s="74"/>
      <c r="AM196" s="74">
        <v>0</v>
      </c>
      <c r="AN196" s="74"/>
      <c r="AO196" s="74">
        <f t="shared" si="102"/>
        <v>0</v>
      </c>
      <c r="AP196" s="75"/>
      <c r="AQ196" s="74"/>
      <c r="AR196" s="74">
        <v>0</v>
      </c>
      <c r="AS196" s="74"/>
      <c r="AT196" s="74">
        <f t="shared" si="103"/>
        <v>0</v>
      </c>
      <c r="AU196" s="75"/>
      <c r="AV196" s="74"/>
      <c r="AW196" s="74">
        <v>0</v>
      </c>
      <c r="AX196" s="74"/>
      <c r="AY196" s="74">
        <f t="shared" si="104"/>
        <v>0</v>
      </c>
      <c r="AZ196" s="75"/>
    </row>
    <row r="197" spans="1:52" s="46" customFormat="1" ht="12" hidden="1" customHeight="1">
      <c r="A197" s="417">
        <v>132</v>
      </c>
      <c r="B197" s="73" t="s">
        <v>227</v>
      </c>
      <c r="C197" s="74"/>
      <c r="D197" s="74">
        <v>0</v>
      </c>
      <c r="E197" s="74"/>
      <c r="F197" s="74">
        <f t="shared" si="93"/>
        <v>0</v>
      </c>
      <c r="G197" s="75"/>
      <c r="H197" s="74"/>
      <c r="I197" s="74">
        <v>0</v>
      </c>
      <c r="J197" s="74"/>
      <c r="K197" s="74">
        <f t="shared" si="94"/>
        <v>0</v>
      </c>
      <c r="L197" s="75"/>
      <c r="M197" s="74">
        <f t="shared" si="105"/>
        <v>0</v>
      </c>
      <c r="N197" s="74">
        <f t="shared" si="105"/>
        <v>0</v>
      </c>
      <c r="O197" s="74"/>
      <c r="P197" s="74">
        <f t="shared" si="96"/>
        <v>0</v>
      </c>
      <c r="Q197" s="75"/>
      <c r="R197" s="74"/>
      <c r="S197" s="74">
        <v>0</v>
      </c>
      <c r="T197" s="74"/>
      <c r="U197" s="74">
        <f t="shared" si="97"/>
        <v>0</v>
      </c>
      <c r="V197" s="75"/>
      <c r="W197" s="74"/>
      <c r="X197" s="74">
        <v>0</v>
      </c>
      <c r="Y197" s="74"/>
      <c r="Z197" s="74">
        <f t="shared" si="98"/>
        <v>0</v>
      </c>
      <c r="AA197" s="75"/>
      <c r="AB197" s="74">
        <f t="shared" si="106"/>
        <v>0</v>
      </c>
      <c r="AC197" s="74">
        <f t="shared" si="106"/>
        <v>0</v>
      </c>
      <c r="AD197" s="74"/>
      <c r="AE197" s="74">
        <f t="shared" si="100"/>
        <v>0</v>
      </c>
      <c r="AF197" s="75"/>
      <c r="AG197" s="74"/>
      <c r="AH197" s="74">
        <v>0</v>
      </c>
      <c r="AI197" s="74"/>
      <c r="AJ197" s="74">
        <f t="shared" si="101"/>
        <v>0</v>
      </c>
      <c r="AK197" s="75"/>
      <c r="AL197" s="74"/>
      <c r="AM197" s="74">
        <v>0</v>
      </c>
      <c r="AN197" s="74"/>
      <c r="AO197" s="74">
        <f t="shared" si="102"/>
        <v>0</v>
      </c>
      <c r="AP197" s="75"/>
      <c r="AQ197" s="74"/>
      <c r="AR197" s="74">
        <v>0</v>
      </c>
      <c r="AS197" s="74"/>
      <c r="AT197" s="74">
        <f t="shared" si="103"/>
        <v>0</v>
      </c>
      <c r="AU197" s="75"/>
      <c r="AV197" s="74"/>
      <c r="AW197" s="74">
        <v>0</v>
      </c>
      <c r="AX197" s="74"/>
      <c r="AY197" s="74">
        <f t="shared" si="104"/>
        <v>0</v>
      </c>
      <c r="AZ197" s="75"/>
    </row>
    <row r="198" spans="1:52" s="46" customFormat="1" ht="12" hidden="1" customHeight="1">
      <c r="A198" s="417">
        <v>133</v>
      </c>
      <c r="B198" s="73" t="s">
        <v>228</v>
      </c>
      <c r="C198" s="74"/>
      <c r="D198" s="74">
        <v>0</v>
      </c>
      <c r="E198" s="74"/>
      <c r="F198" s="74">
        <f t="shared" si="93"/>
        <v>0</v>
      </c>
      <c r="G198" s="75"/>
      <c r="H198" s="74"/>
      <c r="I198" s="74">
        <v>0</v>
      </c>
      <c r="J198" s="74"/>
      <c r="K198" s="74">
        <f t="shared" si="94"/>
        <v>0</v>
      </c>
      <c r="L198" s="75"/>
      <c r="M198" s="74">
        <f t="shared" si="105"/>
        <v>0</v>
      </c>
      <c r="N198" s="74">
        <f t="shared" si="105"/>
        <v>0</v>
      </c>
      <c r="O198" s="74"/>
      <c r="P198" s="74">
        <f t="shared" si="96"/>
        <v>0</v>
      </c>
      <c r="Q198" s="75"/>
      <c r="R198" s="74"/>
      <c r="S198" s="74">
        <v>0</v>
      </c>
      <c r="T198" s="74"/>
      <c r="U198" s="74">
        <f t="shared" si="97"/>
        <v>0</v>
      </c>
      <c r="V198" s="75"/>
      <c r="W198" s="74"/>
      <c r="X198" s="74">
        <v>0</v>
      </c>
      <c r="Y198" s="74"/>
      <c r="Z198" s="74">
        <f t="shared" si="98"/>
        <v>0</v>
      </c>
      <c r="AA198" s="75"/>
      <c r="AB198" s="74">
        <f t="shared" si="106"/>
        <v>0</v>
      </c>
      <c r="AC198" s="74">
        <f t="shared" si="106"/>
        <v>0</v>
      </c>
      <c r="AD198" s="74"/>
      <c r="AE198" s="74">
        <f t="shared" si="100"/>
        <v>0</v>
      </c>
      <c r="AF198" s="75"/>
      <c r="AG198" s="74"/>
      <c r="AH198" s="74">
        <v>0</v>
      </c>
      <c r="AI198" s="74"/>
      <c r="AJ198" s="74">
        <f t="shared" si="101"/>
        <v>0</v>
      </c>
      <c r="AK198" s="75"/>
      <c r="AL198" s="74"/>
      <c r="AM198" s="74">
        <v>0</v>
      </c>
      <c r="AN198" s="74"/>
      <c r="AO198" s="74">
        <f t="shared" si="102"/>
        <v>0</v>
      </c>
      <c r="AP198" s="75"/>
      <c r="AQ198" s="74"/>
      <c r="AR198" s="74">
        <v>0</v>
      </c>
      <c r="AS198" s="74"/>
      <c r="AT198" s="74">
        <f t="shared" si="103"/>
        <v>0</v>
      </c>
      <c r="AU198" s="75"/>
      <c r="AV198" s="74"/>
      <c r="AW198" s="74">
        <v>0</v>
      </c>
      <c r="AX198" s="74"/>
      <c r="AY198" s="74">
        <f t="shared" si="104"/>
        <v>0</v>
      </c>
      <c r="AZ198" s="75"/>
    </row>
    <row r="199" spans="1:52" s="46" customFormat="1" ht="12" hidden="1" customHeight="1">
      <c r="A199" s="417">
        <v>134</v>
      </c>
      <c r="B199" s="73" t="s">
        <v>229</v>
      </c>
      <c r="C199" s="74"/>
      <c r="D199" s="74">
        <v>0</v>
      </c>
      <c r="E199" s="74"/>
      <c r="F199" s="74">
        <f t="shared" si="93"/>
        <v>0</v>
      </c>
      <c r="G199" s="75"/>
      <c r="H199" s="74"/>
      <c r="I199" s="74">
        <v>0</v>
      </c>
      <c r="J199" s="74"/>
      <c r="K199" s="74">
        <f t="shared" si="94"/>
        <v>0</v>
      </c>
      <c r="L199" s="75"/>
      <c r="M199" s="74">
        <f t="shared" si="105"/>
        <v>0</v>
      </c>
      <c r="N199" s="74">
        <f t="shared" si="105"/>
        <v>0</v>
      </c>
      <c r="O199" s="74"/>
      <c r="P199" s="74">
        <f t="shared" si="96"/>
        <v>0</v>
      </c>
      <c r="Q199" s="75"/>
      <c r="R199" s="74"/>
      <c r="S199" s="74">
        <v>0</v>
      </c>
      <c r="T199" s="74"/>
      <c r="U199" s="74">
        <f t="shared" si="97"/>
        <v>0</v>
      </c>
      <c r="V199" s="75"/>
      <c r="W199" s="74"/>
      <c r="X199" s="74">
        <v>0</v>
      </c>
      <c r="Y199" s="74"/>
      <c r="Z199" s="74">
        <f t="shared" si="98"/>
        <v>0</v>
      </c>
      <c r="AA199" s="75"/>
      <c r="AB199" s="74">
        <f t="shared" si="106"/>
        <v>0</v>
      </c>
      <c r="AC199" s="74">
        <f t="shared" si="106"/>
        <v>0</v>
      </c>
      <c r="AD199" s="74"/>
      <c r="AE199" s="74">
        <f t="shared" si="100"/>
        <v>0</v>
      </c>
      <c r="AF199" s="75"/>
      <c r="AG199" s="74"/>
      <c r="AH199" s="74">
        <v>0</v>
      </c>
      <c r="AI199" s="74"/>
      <c r="AJ199" s="74">
        <f t="shared" si="101"/>
        <v>0</v>
      </c>
      <c r="AK199" s="75"/>
      <c r="AL199" s="74"/>
      <c r="AM199" s="74">
        <v>0</v>
      </c>
      <c r="AN199" s="74"/>
      <c r="AO199" s="74">
        <f t="shared" si="102"/>
        <v>0</v>
      </c>
      <c r="AP199" s="75"/>
      <c r="AQ199" s="74"/>
      <c r="AR199" s="74">
        <v>0</v>
      </c>
      <c r="AS199" s="74"/>
      <c r="AT199" s="74">
        <f t="shared" si="103"/>
        <v>0</v>
      </c>
      <c r="AU199" s="75"/>
      <c r="AV199" s="74"/>
      <c r="AW199" s="74">
        <v>0</v>
      </c>
      <c r="AX199" s="74"/>
      <c r="AY199" s="74">
        <f t="shared" si="104"/>
        <v>0</v>
      </c>
      <c r="AZ199" s="75"/>
    </row>
    <row r="200" spans="1:52" s="46" customFormat="1" ht="12" hidden="1" customHeight="1">
      <c r="A200" s="417">
        <v>135</v>
      </c>
      <c r="B200" s="73" t="s">
        <v>230</v>
      </c>
      <c r="C200" s="74"/>
      <c r="D200" s="74">
        <v>0</v>
      </c>
      <c r="E200" s="74"/>
      <c r="F200" s="74">
        <f t="shared" si="93"/>
        <v>0</v>
      </c>
      <c r="G200" s="75"/>
      <c r="H200" s="74"/>
      <c r="I200" s="74">
        <v>0</v>
      </c>
      <c r="J200" s="74"/>
      <c r="K200" s="74">
        <f t="shared" si="94"/>
        <v>0</v>
      </c>
      <c r="L200" s="75"/>
      <c r="M200" s="74">
        <f t="shared" si="105"/>
        <v>0</v>
      </c>
      <c r="N200" s="74">
        <f t="shared" si="105"/>
        <v>0</v>
      </c>
      <c r="O200" s="74"/>
      <c r="P200" s="74">
        <f t="shared" si="96"/>
        <v>0</v>
      </c>
      <c r="Q200" s="75"/>
      <c r="R200" s="74"/>
      <c r="S200" s="74">
        <v>0</v>
      </c>
      <c r="T200" s="74"/>
      <c r="U200" s="74">
        <f t="shared" si="97"/>
        <v>0</v>
      </c>
      <c r="V200" s="75"/>
      <c r="W200" s="74"/>
      <c r="X200" s="74">
        <v>0</v>
      </c>
      <c r="Y200" s="74"/>
      <c r="Z200" s="74">
        <f t="shared" si="98"/>
        <v>0</v>
      </c>
      <c r="AA200" s="75"/>
      <c r="AB200" s="74">
        <f t="shared" si="106"/>
        <v>0</v>
      </c>
      <c r="AC200" s="74">
        <f t="shared" si="106"/>
        <v>0</v>
      </c>
      <c r="AD200" s="74"/>
      <c r="AE200" s="74">
        <f t="shared" si="100"/>
        <v>0</v>
      </c>
      <c r="AF200" s="75"/>
      <c r="AG200" s="74"/>
      <c r="AH200" s="74">
        <v>0</v>
      </c>
      <c r="AI200" s="74"/>
      <c r="AJ200" s="74">
        <f t="shared" si="101"/>
        <v>0</v>
      </c>
      <c r="AK200" s="75"/>
      <c r="AL200" s="74"/>
      <c r="AM200" s="74">
        <v>0</v>
      </c>
      <c r="AN200" s="74"/>
      <c r="AO200" s="74">
        <f t="shared" si="102"/>
        <v>0</v>
      </c>
      <c r="AP200" s="75"/>
      <c r="AQ200" s="74"/>
      <c r="AR200" s="74">
        <v>0</v>
      </c>
      <c r="AS200" s="74"/>
      <c r="AT200" s="74">
        <f t="shared" si="103"/>
        <v>0</v>
      </c>
      <c r="AU200" s="75"/>
      <c r="AV200" s="74"/>
      <c r="AW200" s="74">
        <v>0</v>
      </c>
      <c r="AX200" s="74"/>
      <c r="AY200" s="74">
        <f t="shared" si="104"/>
        <v>0</v>
      </c>
      <c r="AZ200" s="75"/>
    </row>
    <row r="201" spans="1:52" s="46" customFormat="1" ht="12" hidden="1" customHeight="1">
      <c r="A201" s="417">
        <v>136</v>
      </c>
      <c r="B201" s="73" t="s">
        <v>231</v>
      </c>
      <c r="C201" s="74"/>
      <c r="D201" s="74">
        <v>0</v>
      </c>
      <c r="E201" s="74"/>
      <c r="F201" s="74">
        <f t="shared" si="93"/>
        <v>0</v>
      </c>
      <c r="G201" s="75"/>
      <c r="H201" s="74"/>
      <c r="I201" s="74">
        <v>0</v>
      </c>
      <c r="J201" s="74"/>
      <c r="K201" s="74">
        <f t="shared" si="94"/>
        <v>0</v>
      </c>
      <c r="L201" s="75"/>
      <c r="M201" s="74">
        <f t="shared" si="105"/>
        <v>0</v>
      </c>
      <c r="N201" s="74">
        <f t="shared" si="105"/>
        <v>0</v>
      </c>
      <c r="O201" s="74"/>
      <c r="P201" s="74">
        <f t="shared" si="96"/>
        <v>0</v>
      </c>
      <c r="Q201" s="75"/>
      <c r="R201" s="74"/>
      <c r="S201" s="74">
        <v>0</v>
      </c>
      <c r="T201" s="74"/>
      <c r="U201" s="74">
        <f t="shared" si="97"/>
        <v>0</v>
      </c>
      <c r="V201" s="75"/>
      <c r="W201" s="74"/>
      <c r="X201" s="74">
        <v>0</v>
      </c>
      <c r="Y201" s="74"/>
      <c r="Z201" s="74">
        <f t="shared" si="98"/>
        <v>0</v>
      </c>
      <c r="AA201" s="75"/>
      <c r="AB201" s="74">
        <f t="shared" si="106"/>
        <v>0</v>
      </c>
      <c r="AC201" s="74">
        <f t="shared" si="106"/>
        <v>0</v>
      </c>
      <c r="AD201" s="74"/>
      <c r="AE201" s="74">
        <f t="shared" si="100"/>
        <v>0</v>
      </c>
      <c r="AF201" s="75"/>
      <c r="AG201" s="74"/>
      <c r="AH201" s="74">
        <v>0</v>
      </c>
      <c r="AI201" s="74"/>
      <c r="AJ201" s="74">
        <f t="shared" si="101"/>
        <v>0</v>
      </c>
      <c r="AK201" s="75"/>
      <c r="AL201" s="74"/>
      <c r="AM201" s="74">
        <v>0</v>
      </c>
      <c r="AN201" s="74"/>
      <c r="AO201" s="74">
        <f t="shared" si="102"/>
        <v>0</v>
      </c>
      <c r="AP201" s="75"/>
      <c r="AQ201" s="74"/>
      <c r="AR201" s="74">
        <v>0</v>
      </c>
      <c r="AS201" s="74"/>
      <c r="AT201" s="74">
        <f t="shared" si="103"/>
        <v>0</v>
      </c>
      <c r="AU201" s="75"/>
      <c r="AV201" s="74"/>
      <c r="AW201" s="74">
        <v>0</v>
      </c>
      <c r="AX201" s="74"/>
      <c r="AY201" s="74">
        <f t="shared" si="104"/>
        <v>0</v>
      </c>
      <c r="AZ201" s="75"/>
    </row>
    <row r="202" spans="1:52" s="46" customFormat="1" ht="12" hidden="1" customHeight="1">
      <c r="A202" s="417">
        <v>137</v>
      </c>
      <c r="B202" s="73" t="s">
        <v>232</v>
      </c>
      <c r="C202" s="74"/>
      <c r="D202" s="74">
        <v>0</v>
      </c>
      <c r="E202" s="74"/>
      <c r="F202" s="74">
        <f t="shared" si="93"/>
        <v>0</v>
      </c>
      <c r="G202" s="75"/>
      <c r="H202" s="74"/>
      <c r="I202" s="74">
        <v>0</v>
      </c>
      <c r="J202" s="74"/>
      <c r="K202" s="74">
        <f t="shared" si="94"/>
        <v>0</v>
      </c>
      <c r="L202" s="75"/>
      <c r="M202" s="74">
        <f t="shared" si="105"/>
        <v>0</v>
      </c>
      <c r="N202" s="74">
        <f t="shared" si="105"/>
        <v>0</v>
      </c>
      <c r="O202" s="74"/>
      <c r="P202" s="74">
        <f t="shared" si="96"/>
        <v>0</v>
      </c>
      <c r="Q202" s="75"/>
      <c r="R202" s="74"/>
      <c r="S202" s="74">
        <v>0</v>
      </c>
      <c r="T202" s="74"/>
      <c r="U202" s="74">
        <f t="shared" si="97"/>
        <v>0</v>
      </c>
      <c r="V202" s="75"/>
      <c r="W202" s="74"/>
      <c r="X202" s="74">
        <v>0</v>
      </c>
      <c r="Y202" s="74"/>
      <c r="Z202" s="74">
        <f t="shared" si="98"/>
        <v>0</v>
      </c>
      <c r="AA202" s="75"/>
      <c r="AB202" s="74">
        <f t="shared" si="106"/>
        <v>0</v>
      </c>
      <c r="AC202" s="74">
        <f t="shared" si="106"/>
        <v>0</v>
      </c>
      <c r="AD202" s="74"/>
      <c r="AE202" s="74">
        <f t="shared" si="100"/>
        <v>0</v>
      </c>
      <c r="AF202" s="75"/>
      <c r="AG202" s="74"/>
      <c r="AH202" s="74">
        <v>0</v>
      </c>
      <c r="AI202" s="74"/>
      <c r="AJ202" s="74">
        <f t="shared" si="101"/>
        <v>0</v>
      </c>
      <c r="AK202" s="75"/>
      <c r="AL202" s="74"/>
      <c r="AM202" s="74">
        <v>0</v>
      </c>
      <c r="AN202" s="74"/>
      <c r="AO202" s="74">
        <f t="shared" si="102"/>
        <v>0</v>
      </c>
      <c r="AP202" s="75"/>
      <c r="AQ202" s="74"/>
      <c r="AR202" s="74">
        <v>0</v>
      </c>
      <c r="AS202" s="74"/>
      <c r="AT202" s="74">
        <f t="shared" si="103"/>
        <v>0</v>
      </c>
      <c r="AU202" s="75"/>
      <c r="AV202" s="74"/>
      <c r="AW202" s="74">
        <v>0</v>
      </c>
      <c r="AX202" s="74"/>
      <c r="AY202" s="74">
        <f t="shared" si="104"/>
        <v>0</v>
      </c>
      <c r="AZ202" s="75"/>
    </row>
    <row r="203" spans="1:52" s="46" customFormat="1" ht="12" hidden="1" customHeight="1">
      <c r="A203" s="417">
        <v>140</v>
      </c>
      <c r="B203" s="73" t="s">
        <v>233</v>
      </c>
      <c r="C203" s="74"/>
      <c r="D203" s="74">
        <v>0</v>
      </c>
      <c r="E203" s="74"/>
      <c r="F203" s="74">
        <f t="shared" ref="F203:F227" si="107">SUM(C203:E203)</f>
        <v>0</v>
      </c>
      <c r="G203" s="75"/>
      <c r="H203" s="74"/>
      <c r="I203" s="74">
        <v>0</v>
      </c>
      <c r="J203" s="74"/>
      <c r="K203" s="74">
        <f t="shared" ref="K203:K227" si="108">SUM(H203:J203)</f>
        <v>0</v>
      </c>
      <c r="L203" s="75"/>
      <c r="M203" s="74">
        <f t="shared" si="105"/>
        <v>0</v>
      </c>
      <c r="N203" s="74">
        <f t="shared" si="105"/>
        <v>0</v>
      </c>
      <c r="O203" s="74"/>
      <c r="P203" s="74">
        <f t="shared" ref="P203:P227" si="109">SUM(M203:O203)</f>
        <v>0</v>
      </c>
      <c r="Q203" s="75"/>
      <c r="R203" s="74"/>
      <c r="S203" s="74">
        <v>0</v>
      </c>
      <c r="T203" s="74"/>
      <c r="U203" s="74">
        <f t="shared" ref="U203:U227" si="110">SUM(R203:T203)</f>
        <v>0</v>
      </c>
      <c r="V203" s="75"/>
      <c r="W203" s="74"/>
      <c r="X203" s="74">
        <v>0</v>
      </c>
      <c r="Y203" s="74"/>
      <c r="Z203" s="74">
        <f t="shared" ref="Z203:Z227" si="111">SUM(W203:Y203)</f>
        <v>0</v>
      </c>
      <c r="AA203" s="75"/>
      <c r="AB203" s="74">
        <f t="shared" si="106"/>
        <v>0</v>
      </c>
      <c r="AC203" s="74">
        <f t="shared" si="106"/>
        <v>0</v>
      </c>
      <c r="AD203" s="74"/>
      <c r="AE203" s="74">
        <f t="shared" ref="AE203:AE227" si="112">SUM(AB203:AD203)</f>
        <v>0</v>
      </c>
      <c r="AF203" s="75"/>
      <c r="AG203" s="74"/>
      <c r="AH203" s="74">
        <v>0</v>
      </c>
      <c r="AI203" s="74"/>
      <c r="AJ203" s="74">
        <f t="shared" ref="AJ203:AJ227" si="113">SUM(AG203:AI203)</f>
        <v>0</v>
      </c>
      <c r="AK203" s="75"/>
      <c r="AL203" s="74"/>
      <c r="AM203" s="74">
        <v>0</v>
      </c>
      <c r="AN203" s="74"/>
      <c r="AO203" s="74">
        <f t="shared" ref="AO203:AO227" si="114">SUM(AL203:AN203)</f>
        <v>0</v>
      </c>
      <c r="AP203" s="75"/>
      <c r="AQ203" s="74"/>
      <c r="AR203" s="74">
        <v>0</v>
      </c>
      <c r="AS203" s="74"/>
      <c r="AT203" s="74">
        <f t="shared" ref="AT203:AT227" si="115">SUM(AQ203:AS203)</f>
        <v>0</v>
      </c>
      <c r="AU203" s="75"/>
      <c r="AV203" s="74"/>
      <c r="AW203" s="74">
        <v>0</v>
      </c>
      <c r="AX203" s="74"/>
      <c r="AY203" s="74">
        <f t="shared" ref="AY203:AY227" si="116">SUM(AV203:AX203)</f>
        <v>0</v>
      </c>
      <c r="AZ203" s="75"/>
    </row>
    <row r="204" spans="1:52" s="46" customFormat="1" ht="12" hidden="1" customHeight="1">
      <c r="A204" s="417">
        <v>141</v>
      </c>
      <c r="B204" s="73" t="s">
        <v>234</v>
      </c>
      <c r="C204" s="74"/>
      <c r="D204" s="74">
        <v>0</v>
      </c>
      <c r="E204" s="74"/>
      <c r="F204" s="74">
        <f t="shared" si="107"/>
        <v>0</v>
      </c>
      <c r="G204" s="75"/>
      <c r="H204" s="74"/>
      <c r="I204" s="74">
        <v>0</v>
      </c>
      <c r="J204" s="74"/>
      <c r="K204" s="74">
        <f t="shared" si="108"/>
        <v>0</v>
      </c>
      <c r="L204" s="75"/>
      <c r="M204" s="74">
        <f t="shared" si="105"/>
        <v>0</v>
      </c>
      <c r="N204" s="74">
        <f t="shared" si="105"/>
        <v>0</v>
      </c>
      <c r="O204" s="74"/>
      <c r="P204" s="74">
        <f t="shared" si="109"/>
        <v>0</v>
      </c>
      <c r="Q204" s="75"/>
      <c r="R204" s="74"/>
      <c r="S204" s="74">
        <v>0</v>
      </c>
      <c r="T204" s="74"/>
      <c r="U204" s="74">
        <f t="shared" si="110"/>
        <v>0</v>
      </c>
      <c r="V204" s="75"/>
      <c r="W204" s="74"/>
      <c r="X204" s="74">
        <v>0</v>
      </c>
      <c r="Y204" s="74"/>
      <c r="Z204" s="74">
        <f t="shared" si="111"/>
        <v>0</v>
      </c>
      <c r="AA204" s="75"/>
      <c r="AB204" s="74">
        <f t="shared" si="106"/>
        <v>0</v>
      </c>
      <c r="AC204" s="74">
        <f t="shared" si="106"/>
        <v>0</v>
      </c>
      <c r="AD204" s="74"/>
      <c r="AE204" s="74">
        <f t="shared" si="112"/>
        <v>0</v>
      </c>
      <c r="AF204" s="75"/>
      <c r="AG204" s="74"/>
      <c r="AH204" s="74">
        <v>0</v>
      </c>
      <c r="AI204" s="74"/>
      <c r="AJ204" s="74">
        <f t="shared" si="113"/>
        <v>0</v>
      </c>
      <c r="AK204" s="75"/>
      <c r="AL204" s="74"/>
      <c r="AM204" s="74">
        <v>0</v>
      </c>
      <c r="AN204" s="74"/>
      <c r="AO204" s="74">
        <f t="shared" si="114"/>
        <v>0</v>
      </c>
      <c r="AP204" s="75"/>
      <c r="AQ204" s="74"/>
      <c r="AR204" s="74">
        <v>0</v>
      </c>
      <c r="AS204" s="74"/>
      <c r="AT204" s="74">
        <f t="shared" si="115"/>
        <v>0</v>
      </c>
      <c r="AU204" s="75"/>
      <c r="AV204" s="74"/>
      <c r="AW204" s="74">
        <v>0</v>
      </c>
      <c r="AX204" s="74"/>
      <c r="AY204" s="74">
        <f t="shared" si="116"/>
        <v>0</v>
      </c>
      <c r="AZ204" s="75"/>
    </row>
    <row r="205" spans="1:52" s="46" customFormat="1" ht="12" hidden="1" customHeight="1">
      <c r="A205" s="417">
        <v>142</v>
      </c>
      <c r="B205" s="73" t="s">
        <v>235</v>
      </c>
      <c r="C205" s="74"/>
      <c r="D205" s="74">
        <v>0</v>
      </c>
      <c r="E205" s="74"/>
      <c r="F205" s="74">
        <f t="shared" si="107"/>
        <v>0</v>
      </c>
      <c r="G205" s="75"/>
      <c r="H205" s="74"/>
      <c r="I205" s="74">
        <v>0</v>
      </c>
      <c r="J205" s="74"/>
      <c r="K205" s="74">
        <f t="shared" si="108"/>
        <v>0</v>
      </c>
      <c r="L205" s="75"/>
      <c r="M205" s="74">
        <f t="shared" si="105"/>
        <v>0</v>
      </c>
      <c r="N205" s="74">
        <f t="shared" si="105"/>
        <v>0</v>
      </c>
      <c r="O205" s="74"/>
      <c r="P205" s="74">
        <f t="shared" si="109"/>
        <v>0</v>
      </c>
      <c r="Q205" s="75"/>
      <c r="R205" s="74"/>
      <c r="S205" s="74">
        <v>0</v>
      </c>
      <c r="T205" s="74"/>
      <c r="U205" s="74">
        <f t="shared" si="110"/>
        <v>0</v>
      </c>
      <c r="V205" s="75"/>
      <c r="W205" s="74"/>
      <c r="X205" s="74">
        <v>0</v>
      </c>
      <c r="Y205" s="74"/>
      <c r="Z205" s="74">
        <f t="shared" si="111"/>
        <v>0</v>
      </c>
      <c r="AA205" s="75"/>
      <c r="AB205" s="74">
        <f t="shared" si="106"/>
        <v>0</v>
      </c>
      <c r="AC205" s="74">
        <f t="shared" si="106"/>
        <v>0</v>
      </c>
      <c r="AD205" s="74"/>
      <c r="AE205" s="74">
        <f t="shared" si="112"/>
        <v>0</v>
      </c>
      <c r="AF205" s="75"/>
      <c r="AG205" s="74"/>
      <c r="AH205" s="74">
        <v>0</v>
      </c>
      <c r="AI205" s="74"/>
      <c r="AJ205" s="74">
        <f t="shared" si="113"/>
        <v>0</v>
      </c>
      <c r="AK205" s="75"/>
      <c r="AL205" s="74"/>
      <c r="AM205" s="74">
        <v>0</v>
      </c>
      <c r="AN205" s="74"/>
      <c r="AO205" s="74">
        <f t="shared" si="114"/>
        <v>0</v>
      </c>
      <c r="AP205" s="75"/>
      <c r="AQ205" s="74"/>
      <c r="AR205" s="74">
        <v>0</v>
      </c>
      <c r="AS205" s="74"/>
      <c r="AT205" s="74">
        <f t="shared" si="115"/>
        <v>0</v>
      </c>
      <c r="AU205" s="75"/>
      <c r="AV205" s="74"/>
      <c r="AW205" s="74">
        <v>0</v>
      </c>
      <c r="AX205" s="74"/>
      <c r="AY205" s="74">
        <f t="shared" si="116"/>
        <v>0</v>
      </c>
      <c r="AZ205" s="75"/>
    </row>
    <row r="206" spans="1:52" s="46" customFormat="1" ht="12" hidden="1" customHeight="1">
      <c r="A206" s="417">
        <v>143</v>
      </c>
      <c r="B206" s="73" t="s">
        <v>236</v>
      </c>
      <c r="C206" s="74"/>
      <c r="D206" s="74">
        <v>0</v>
      </c>
      <c r="E206" s="74"/>
      <c r="F206" s="74">
        <f t="shared" si="107"/>
        <v>0</v>
      </c>
      <c r="G206" s="75"/>
      <c r="H206" s="74"/>
      <c r="I206" s="74">
        <v>0</v>
      </c>
      <c r="J206" s="74"/>
      <c r="K206" s="74">
        <f t="shared" si="108"/>
        <v>0</v>
      </c>
      <c r="L206" s="75"/>
      <c r="M206" s="74">
        <f t="shared" si="105"/>
        <v>0</v>
      </c>
      <c r="N206" s="74">
        <f t="shared" si="105"/>
        <v>0</v>
      </c>
      <c r="O206" s="74"/>
      <c r="P206" s="74">
        <f t="shared" si="109"/>
        <v>0</v>
      </c>
      <c r="Q206" s="75"/>
      <c r="R206" s="74"/>
      <c r="S206" s="74">
        <v>0</v>
      </c>
      <c r="T206" s="74"/>
      <c r="U206" s="74">
        <f t="shared" si="110"/>
        <v>0</v>
      </c>
      <c r="V206" s="75"/>
      <c r="W206" s="74"/>
      <c r="X206" s="74">
        <v>0</v>
      </c>
      <c r="Y206" s="74"/>
      <c r="Z206" s="74">
        <f t="shared" si="111"/>
        <v>0</v>
      </c>
      <c r="AA206" s="75"/>
      <c r="AB206" s="74">
        <f t="shared" si="106"/>
        <v>0</v>
      </c>
      <c r="AC206" s="74">
        <f t="shared" si="106"/>
        <v>0</v>
      </c>
      <c r="AD206" s="74"/>
      <c r="AE206" s="74">
        <f t="shared" si="112"/>
        <v>0</v>
      </c>
      <c r="AF206" s="75"/>
      <c r="AG206" s="74"/>
      <c r="AH206" s="74">
        <v>0</v>
      </c>
      <c r="AI206" s="74"/>
      <c r="AJ206" s="74">
        <f t="shared" si="113"/>
        <v>0</v>
      </c>
      <c r="AK206" s="75"/>
      <c r="AL206" s="74"/>
      <c r="AM206" s="74">
        <v>0</v>
      </c>
      <c r="AN206" s="74"/>
      <c r="AO206" s="74">
        <f t="shared" si="114"/>
        <v>0</v>
      </c>
      <c r="AP206" s="75"/>
      <c r="AQ206" s="74"/>
      <c r="AR206" s="74">
        <v>0</v>
      </c>
      <c r="AS206" s="74"/>
      <c r="AT206" s="74">
        <f t="shared" si="115"/>
        <v>0</v>
      </c>
      <c r="AU206" s="75"/>
      <c r="AV206" s="74"/>
      <c r="AW206" s="74">
        <v>0</v>
      </c>
      <c r="AX206" s="74"/>
      <c r="AY206" s="74">
        <f t="shared" si="116"/>
        <v>0</v>
      </c>
      <c r="AZ206" s="75"/>
    </row>
    <row r="207" spans="1:52" s="46" customFormat="1" ht="12" hidden="1" customHeight="1">
      <c r="A207" s="417">
        <v>144</v>
      </c>
      <c r="B207" s="73" t="s">
        <v>237</v>
      </c>
      <c r="C207" s="74"/>
      <c r="D207" s="74">
        <v>0</v>
      </c>
      <c r="E207" s="74"/>
      <c r="F207" s="74">
        <f t="shared" si="107"/>
        <v>0</v>
      </c>
      <c r="G207" s="75"/>
      <c r="H207" s="74"/>
      <c r="I207" s="74">
        <v>0</v>
      </c>
      <c r="J207" s="74"/>
      <c r="K207" s="74">
        <f t="shared" si="108"/>
        <v>0</v>
      </c>
      <c r="L207" s="75"/>
      <c r="M207" s="74">
        <f t="shared" si="105"/>
        <v>0</v>
      </c>
      <c r="N207" s="74">
        <f t="shared" si="105"/>
        <v>0</v>
      </c>
      <c r="O207" s="74"/>
      <c r="P207" s="74">
        <f t="shared" si="109"/>
        <v>0</v>
      </c>
      <c r="Q207" s="75"/>
      <c r="R207" s="74"/>
      <c r="S207" s="74">
        <v>0</v>
      </c>
      <c r="T207" s="74"/>
      <c r="U207" s="74">
        <f t="shared" si="110"/>
        <v>0</v>
      </c>
      <c r="V207" s="75"/>
      <c r="W207" s="74"/>
      <c r="X207" s="74">
        <v>0</v>
      </c>
      <c r="Y207" s="74"/>
      <c r="Z207" s="74">
        <f t="shared" si="111"/>
        <v>0</v>
      </c>
      <c r="AA207" s="75"/>
      <c r="AB207" s="74">
        <f t="shared" si="106"/>
        <v>0</v>
      </c>
      <c r="AC207" s="74">
        <f t="shared" si="106"/>
        <v>0</v>
      </c>
      <c r="AD207" s="74"/>
      <c r="AE207" s="74">
        <f t="shared" si="112"/>
        <v>0</v>
      </c>
      <c r="AF207" s="75"/>
      <c r="AG207" s="74"/>
      <c r="AH207" s="74">
        <v>0</v>
      </c>
      <c r="AI207" s="74"/>
      <c r="AJ207" s="74">
        <f t="shared" si="113"/>
        <v>0</v>
      </c>
      <c r="AK207" s="75"/>
      <c r="AL207" s="74"/>
      <c r="AM207" s="74">
        <v>0</v>
      </c>
      <c r="AN207" s="74"/>
      <c r="AO207" s="74">
        <f t="shared" si="114"/>
        <v>0</v>
      </c>
      <c r="AP207" s="75"/>
      <c r="AQ207" s="74"/>
      <c r="AR207" s="74">
        <v>0</v>
      </c>
      <c r="AS207" s="74"/>
      <c r="AT207" s="74">
        <f t="shared" si="115"/>
        <v>0</v>
      </c>
      <c r="AU207" s="75"/>
      <c r="AV207" s="74"/>
      <c r="AW207" s="74">
        <v>0</v>
      </c>
      <c r="AX207" s="74"/>
      <c r="AY207" s="74">
        <f t="shared" si="116"/>
        <v>0</v>
      </c>
      <c r="AZ207" s="75"/>
    </row>
    <row r="208" spans="1:52" s="46" customFormat="1" ht="12" hidden="1" customHeight="1">
      <c r="A208" s="417">
        <v>145</v>
      </c>
      <c r="B208" s="73" t="s">
        <v>238</v>
      </c>
      <c r="C208" s="74"/>
      <c r="D208" s="74">
        <v>0</v>
      </c>
      <c r="E208" s="74"/>
      <c r="F208" s="74">
        <f t="shared" si="107"/>
        <v>0</v>
      </c>
      <c r="G208" s="75"/>
      <c r="H208" s="74"/>
      <c r="I208" s="74">
        <v>0</v>
      </c>
      <c r="J208" s="74"/>
      <c r="K208" s="74">
        <f t="shared" si="108"/>
        <v>0</v>
      </c>
      <c r="L208" s="75"/>
      <c r="M208" s="74">
        <f t="shared" si="105"/>
        <v>0</v>
      </c>
      <c r="N208" s="74">
        <f t="shared" si="105"/>
        <v>0</v>
      </c>
      <c r="O208" s="74"/>
      <c r="P208" s="74">
        <f t="shared" si="109"/>
        <v>0</v>
      </c>
      <c r="Q208" s="75"/>
      <c r="R208" s="74"/>
      <c r="S208" s="74">
        <v>0</v>
      </c>
      <c r="T208" s="74"/>
      <c r="U208" s="74">
        <f t="shared" si="110"/>
        <v>0</v>
      </c>
      <c r="V208" s="75"/>
      <c r="W208" s="74"/>
      <c r="X208" s="74">
        <v>0</v>
      </c>
      <c r="Y208" s="74"/>
      <c r="Z208" s="74">
        <f t="shared" si="111"/>
        <v>0</v>
      </c>
      <c r="AA208" s="75"/>
      <c r="AB208" s="74">
        <f t="shared" si="106"/>
        <v>0</v>
      </c>
      <c r="AC208" s="74">
        <f t="shared" si="106"/>
        <v>0</v>
      </c>
      <c r="AD208" s="74"/>
      <c r="AE208" s="74">
        <f t="shared" si="112"/>
        <v>0</v>
      </c>
      <c r="AF208" s="75"/>
      <c r="AG208" s="74"/>
      <c r="AH208" s="74">
        <v>0</v>
      </c>
      <c r="AI208" s="74"/>
      <c r="AJ208" s="74">
        <f t="shared" si="113"/>
        <v>0</v>
      </c>
      <c r="AK208" s="75"/>
      <c r="AL208" s="74"/>
      <c r="AM208" s="74">
        <v>0</v>
      </c>
      <c r="AN208" s="74"/>
      <c r="AO208" s="74">
        <f t="shared" si="114"/>
        <v>0</v>
      </c>
      <c r="AP208" s="75"/>
      <c r="AQ208" s="74"/>
      <c r="AR208" s="74">
        <v>0</v>
      </c>
      <c r="AS208" s="74"/>
      <c r="AT208" s="74">
        <f t="shared" si="115"/>
        <v>0</v>
      </c>
      <c r="AU208" s="75"/>
      <c r="AV208" s="74"/>
      <c r="AW208" s="74">
        <v>0</v>
      </c>
      <c r="AX208" s="74"/>
      <c r="AY208" s="74">
        <f t="shared" si="116"/>
        <v>0</v>
      </c>
      <c r="AZ208" s="75"/>
    </row>
    <row r="209" spans="1:52" s="46" customFormat="1" ht="12" hidden="1" customHeight="1">
      <c r="A209" s="417">
        <v>146</v>
      </c>
      <c r="B209" s="73" t="s">
        <v>239</v>
      </c>
      <c r="C209" s="74"/>
      <c r="D209" s="74">
        <v>0</v>
      </c>
      <c r="E209" s="74"/>
      <c r="F209" s="74">
        <f t="shared" si="107"/>
        <v>0</v>
      </c>
      <c r="G209" s="75"/>
      <c r="H209" s="74"/>
      <c r="I209" s="74">
        <v>0</v>
      </c>
      <c r="J209" s="74"/>
      <c r="K209" s="74">
        <f t="shared" si="108"/>
        <v>0</v>
      </c>
      <c r="L209" s="75"/>
      <c r="M209" s="74">
        <f t="shared" si="105"/>
        <v>0</v>
      </c>
      <c r="N209" s="74">
        <f t="shared" si="105"/>
        <v>0</v>
      </c>
      <c r="O209" s="74"/>
      <c r="P209" s="74">
        <f t="shared" si="109"/>
        <v>0</v>
      </c>
      <c r="Q209" s="75"/>
      <c r="R209" s="74"/>
      <c r="S209" s="74">
        <v>0</v>
      </c>
      <c r="T209" s="74"/>
      <c r="U209" s="74">
        <f t="shared" si="110"/>
        <v>0</v>
      </c>
      <c r="V209" s="75"/>
      <c r="W209" s="74"/>
      <c r="X209" s="74">
        <v>0</v>
      </c>
      <c r="Y209" s="74"/>
      <c r="Z209" s="74">
        <f t="shared" si="111"/>
        <v>0</v>
      </c>
      <c r="AA209" s="75"/>
      <c r="AB209" s="74">
        <f t="shared" si="106"/>
        <v>0</v>
      </c>
      <c r="AC209" s="74">
        <f t="shared" si="106"/>
        <v>0</v>
      </c>
      <c r="AD209" s="74"/>
      <c r="AE209" s="74">
        <f t="shared" si="112"/>
        <v>0</v>
      </c>
      <c r="AF209" s="75"/>
      <c r="AG209" s="74"/>
      <c r="AH209" s="74">
        <v>0</v>
      </c>
      <c r="AI209" s="74"/>
      <c r="AJ209" s="74">
        <f t="shared" si="113"/>
        <v>0</v>
      </c>
      <c r="AK209" s="75"/>
      <c r="AL209" s="74"/>
      <c r="AM209" s="74">
        <v>0</v>
      </c>
      <c r="AN209" s="74"/>
      <c r="AO209" s="74">
        <f t="shared" si="114"/>
        <v>0</v>
      </c>
      <c r="AP209" s="75"/>
      <c r="AQ209" s="74"/>
      <c r="AR209" s="74">
        <v>0</v>
      </c>
      <c r="AS209" s="74"/>
      <c r="AT209" s="74">
        <f t="shared" si="115"/>
        <v>0</v>
      </c>
      <c r="AU209" s="75"/>
      <c r="AV209" s="74"/>
      <c r="AW209" s="74">
        <v>0</v>
      </c>
      <c r="AX209" s="74"/>
      <c r="AY209" s="74">
        <f t="shared" si="116"/>
        <v>0</v>
      </c>
      <c r="AZ209" s="75"/>
    </row>
    <row r="210" spans="1:52" s="46" customFormat="1" ht="12" hidden="1" customHeight="1">
      <c r="A210" s="417">
        <v>147</v>
      </c>
      <c r="B210" s="73" t="s">
        <v>240</v>
      </c>
      <c r="C210" s="74"/>
      <c r="D210" s="74">
        <v>0</v>
      </c>
      <c r="E210" s="74"/>
      <c r="F210" s="74">
        <f t="shared" si="107"/>
        <v>0</v>
      </c>
      <c r="G210" s="75"/>
      <c r="H210" s="74"/>
      <c r="I210" s="74">
        <v>0</v>
      </c>
      <c r="J210" s="74"/>
      <c r="K210" s="74">
        <f t="shared" si="108"/>
        <v>0</v>
      </c>
      <c r="L210" s="75"/>
      <c r="M210" s="74">
        <f t="shared" si="105"/>
        <v>0</v>
      </c>
      <c r="N210" s="74">
        <f t="shared" si="105"/>
        <v>0</v>
      </c>
      <c r="O210" s="74"/>
      <c r="P210" s="74">
        <f t="shared" si="109"/>
        <v>0</v>
      </c>
      <c r="Q210" s="75"/>
      <c r="R210" s="74"/>
      <c r="S210" s="74">
        <v>0</v>
      </c>
      <c r="T210" s="74"/>
      <c r="U210" s="74">
        <f t="shared" si="110"/>
        <v>0</v>
      </c>
      <c r="V210" s="75"/>
      <c r="W210" s="74"/>
      <c r="X210" s="74">
        <v>0</v>
      </c>
      <c r="Y210" s="74"/>
      <c r="Z210" s="74">
        <f t="shared" si="111"/>
        <v>0</v>
      </c>
      <c r="AA210" s="75"/>
      <c r="AB210" s="74">
        <f t="shared" si="106"/>
        <v>0</v>
      </c>
      <c r="AC210" s="74">
        <f t="shared" si="106"/>
        <v>0</v>
      </c>
      <c r="AD210" s="74"/>
      <c r="AE210" s="74">
        <f t="shared" si="112"/>
        <v>0</v>
      </c>
      <c r="AF210" s="75"/>
      <c r="AG210" s="74"/>
      <c r="AH210" s="74">
        <v>0</v>
      </c>
      <c r="AI210" s="74"/>
      <c r="AJ210" s="74">
        <f t="shared" si="113"/>
        <v>0</v>
      </c>
      <c r="AK210" s="75"/>
      <c r="AL210" s="74"/>
      <c r="AM210" s="74">
        <v>0</v>
      </c>
      <c r="AN210" s="74"/>
      <c r="AO210" s="74">
        <f t="shared" si="114"/>
        <v>0</v>
      </c>
      <c r="AP210" s="75"/>
      <c r="AQ210" s="74"/>
      <c r="AR210" s="74">
        <v>0</v>
      </c>
      <c r="AS210" s="74"/>
      <c r="AT210" s="74">
        <f t="shared" si="115"/>
        <v>0</v>
      </c>
      <c r="AU210" s="75"/>
      <c r="AV210" s="74"/>
      <c r="AW210" s="74">
        <v>0</v>
      </c>
      <c r="AX210" s="74"/>
      <c r="AY210" s="74">
        <f t="shared" si="116"/>
        <v>0</v>
      </c>
      <c r="AZ210" s="75"/>
    </row>
    <row r="211" spans="1:52" s="46" customFormat="1" ht="12" hidden="1" customHeight="1">
      <c r="A211" s="417">
        <v>150</v>
      </c>
      <c r="B211" s="73" t="s">
        <v>241</v>
      </c>
      <c r="C211" s="74"/>
      <c r="D211" s="74">
        <v>0</v>
      </c>
      <c r="E211" s="74"/>
      <c r="F211" s="74">
        <f t="shared" si="107"/>
        <v>0</v>
      </c>
      <c r="G211" s="75"/>
      <c r="H211" s="74"/>
      <c r="I211" s="74">
        <v>0</v>
      </c>
      <c r="J211" s="74"/>
      <c r="K211" s="74">
        <f t="shared" si="108"/>
        <v>0</v>
      </c>
      <c r="L211" s="75"/>
      <c r="M211" s="74">
        <f t="shared" ref="M211:N227" si="117">INDEX($C211:$E211,1,MATCH(M$8,$C$8:$E$8,0))-INDEX($H211:$J211,1,MATCH(M$8,$H$8:$J$8,0))</f>
        <v>0</v>
      </c>
      <c r="N211" s="74">
        <f t="shared" si="117"/>
        <v>0</v>
      </c>
      <c r="O211" s="74"/>
      <c r="P211" s="74">
        <f t="shared" si="109"/>
        <v>0</v>
      </c>
      <c r="Q211" s="75"/>
      <c r="R211" s="74"/>
      <c r="S211" s="74">
        <v>0</v>
      </c>
      <c r="T211" s="74"/>
      <c r="U211" s="74">
        <f t="shared" si="110"/>
        <v>0</v>
      </c>
      <c r="V211" s="75"/>
      <c r="W211" s="74"/>
      <c r="X211" s="74">
        <v>0</v>
      </c>
      <c r="Y211" s="74"/>
      <c r="Z211" s="74">
        <f t="shared" si="111"/>
        <v>0</v>
      </c>
      <c r="AA211" s="75"/>
      <c r="AB211" s="74">
        <f t="shared" ref="AB211:AC227" si="118">INDEX($C211:$E211,1,MATCH(AB$8,$C$8:$E$8,0))-INDEX($H211:$J211,1,MATCH(AB$8,$H$8:$J$8,0))</f>
        <v>0</v>
      </c>
      <c r="AC211" s="74">
        <f t="shared" si="118"/>
        <v>0</v>
      </c>
      <c r="AD211" s="74"/>
      <c r="AE211" s="74">
        <f t="shared" si="112"/>
        <v>0</v>
      </c>
      <c r="AF211" s="75"/>
      <c r="AG211" s="74"/>
      <c r="AH211" s="74">
        <v>0</v>
      </c>
      <c r="AI211" s="74"/>
      <c r="AJ211" s="74">
        <f t="shared" si="113"/>
        <v>0</v>
      </c>
      <c r="AK211" s="75"/>
      <c r="AL211" s="74"/>
      <c r="AM211" s="74">
        <v>0</v>
      </c>
      <c r="AN211" s="74"/>
      <c r="AO211" s="74">
        <f t="shared" si="114"/>
        <v>0</v>
      </c>
      <c r="AP211" s="75"/>
      <c r="AQ211" s="74"/>
      <c r="AR211" s="74">
        <v>0</v>
      </c>
      <c r="AS211" s="74"/>
      <c r="AT211" s="74">
        <f t="shared" si="115"/>
        <v>0</v>
      </c>
      <c r="AU211" s="75"/>
      <c r="AV211" s="74"/>
      <c r="AW211" s="74">
        <v>0</v>
      </c>
      <c r="AX211" s="74"/>
      <c r="AY211" s="74">
        <f t="shared" si="116"/>
        <v>0</v>
      </c>
      <c r="AZ211" s="75"/>
    </row>
    <row r="212" spans="1:52" s="46" customFormat="1" ht="12" hidden="1" customHeight="1">
      <c r="A212" s="417">
        <v>151</v>
      </c>
      <c r="B212" s="73" t="s">
        <v>242</v>
      </c>
      <c r="C212" s="74"/>
      <c r="D212" s="74">
        <v>0</v>
      </c>
      <c r="E212" s="74"/>
      <c r="F212" s="74">
        <f t="shared" si="107"/>
        <v>0</v>
      </c>
      <c r="G212" s="75"/>
      <c r="H212" s="74"/>
      <c r="I212" s="74">
        <v>0</v>
      </c>
      <c r="J212" s="74"/>
      <c r="K212" s="74">
        <f t="shared" si="108"/>
        <v>0</v>
      </c>
      <c r="L212" s="75"/>
      <c r="M212" s="74">
        <f t="shared" si="117"/>
        <v>0</v>
      </c>
      <c r="N212" s="74">
        <f t="shared" si="117"/>
        <v>0</v>
      </c>
      <c r="O212" s="74"/>
      <c r="P212" s="74">
        <f t="shared" si="109"/>
        <v>0</v>
      </c>
      <c r="Q212" s="75"/>
      <c r="R212" s="74"/>
      <c r="S212" s="74">
        <v>0</v>
      </c>
      <c r="T212" s="74"/>
      <c r="U212" s="74">
        <f t="shared" si="110"/>
        <v>0</v>
      </c>
      <c r="V212" s="75"/>
      <c r="W212" s="74"/>
      <c r="X212" s="74">
        <v>0</v>
      </c>
      <c r="Y212" s="74"/>
      <c r="Z212" s="74">
        <f t="shared" si="111"/>
        <v>0</v>
      </c>
      <c r="AA212" s="75"/>
      <c r="AB212" s="74">
        <f t="shared" si="118"/>
        <v>0</v>
      </c>
      <c r="AC212" s="74">
        <f t="shared" si="118"/>
        <v>0</v>
      </c>
      <c r="AD212" s="74"/>
      <c r="AE212" s="74">
        <f t="shared" si="112"/>
        <v>0</v>
      </c>
      <c r="AF212" s="75"/>
      <c r="AG212" s="74"/>
      <c r="AH212" s="74">
        <v>0</v>
      </c>
      <c r="AI212" s="74"/>
      <c r="AJ212" s="74">
        <f t="shared" si="113"/>
        <v>0</v>
      </c>
      <c r="AK212" s="75"/>
      <c r="AL212" s="74"/>
      <c r="AM212" s="74">
        <v>0</v>
      </c>
      <c r="AN212" s="74"/>
      <c r="AO212" s="74">
        <f t="shared" si="114"/>
        <v>0</v>
      </c>
      <c r="AP212" s="75"/>
      <c r="AQ212" s="74"/>
      <c r="AR212" s="74">
        <v>0</v>
      </c>
      <c r="AS212" s="74"/>
      <c r="AT212" s="74">
        <f t="shared" si="115"/>
        <v>0</v>
      </c>
      <c r="AU212" s="75"/>
      <c r="AV212" s="74"/>
      <c r="AW212" s="74">
        <v>0</v>
      </c>
      <c r="AX212" s="74"/>
      <c r="AY212" s="74">
        <f t="shared" si="116"/>
        <v>0</v>
      </c>
      <c r="AZ212" s="75"/>
    </row>
    <row r="213" spans="1:52" s="46" customFormat="1" ht="12" hidden="1" customHeight="1">
      <c r="A213" s="417">
        <v>152</v>
      </c>
      <c r="B213" s="73" t="s">
        <v>243</v>
      </c>
      <c r="C213" s="74"/>
      <c r="D213" s="74">
        <v>0</v>
      </c>
      <c r="E213" s="74"/>
      <c r="F213" s="74">
        <f t="shared" si="107"/>
        <v>0</v>
      </c>
      <c r="G213" s="75"/>
      <c r="H213" s="74"/>
      <c r="I213" s="74">
        <v>0</v>
      </c>
      <c r="J213" s="74"/>
      <c r="K213" s="74">
        <f t="shared" si="108"/>
        <v>0</v>
      </c>
      <c r="L213" s="75"/>
      <c r="M213" s="74">
        <f t="shared" si="117"/>
        <v>0</v>
      </c>
      <c r="N213" s="74">
        <f t="shared" si="117"/>
        <v>0</v>
      </c>
      <c r="O213" s="74"/>
      <c r="P213" s="74">
        <f t="shared" si="109"/>
        <v>0</v>
      </c>
      <c r="Q213" s="75"/>
      <c r="R213" s="74"/>
      <c r="S213" s="74">
        <v>0</v>
      </c>
      <c r="T213" s="74"/>
      <c r="U213" s="74">
        <f t="shared" si="110"/>
        <v>0</v>
      </c>
      <c r="V213" s="75"/>
      <c r="W213" s="74"/>
      <c r="X213" s="74">
        <v>0</v>
      </c>
      <c r="Y213" s="74"/>
      <c r="Z213" s="74">
        <f t="shared" si="111"/>
        <v>0</v>
      </c>
      <c r="AA213" s="75"/>
      <c r="AB213" s="74">
        <f t="shared" si="118"/>
        <v>0</v>
      </c>
      <c r="AC213" s="74">
        <f t="shared" si="118"/>
        <v>0</v>
      </c>
      <c r="AD213" s="74"/>
      <c r="AE213" s="74">
        <f t="shared" si="112"/>
        <v>0</v>
      </c>
      <c r="AF213" s="75"/>
      <c r="AG213" s="74"/>
      <c r="AH213" s="74">
        <v>0</v>
      </c>
      <c r="AI213" s="74"/>
      <c r="AJ213" s="74">
        <f t="shared" si="113"/>
        <v>0</v>
      </c>
      <c r="AK213" s="75"/>
      <c r="AL213" s="74"/>
      <c r="AM213" s="74">
        <v>0</v>
      </c>
      <c r="AN213" s="74"/>
      <c r="AO213" s="74">
        <f t="shared" si="114"/>
        <v>0</v>
      </c>
      <c r="AP213" s="75"/>
      <c r="AQ213" s="74"/>
      <c r="AR213" s="74">
        <v>0</v>
      </c>
      <c r="AS213" s="74"/>
      <c r="AT213" s="74">
        <f t="shared" si="115"/>
        <v>0</v>
      </c>
      <c r="AU213" s="75"/>
      <c r="AV213" s="74"/>
      <c r="AW213" s="74">
        <v>0</v>
      </c>
      <c r="AX213" s="74"/>
      <c r="AY213" s="74">
        <f t="shared" si="116"/>
        <v>0</v>
      </c>
      <c r="AZ213" s="75"/>
    </row>
    <row r="214" spans="1:52" s="46" customFormat="1" ht="12" hidden="1" customHeight="1">
      <c r="A214" s="417">
        <v>153</v>
      </c>
      <c r="B214" s="73" t="s">
        <v>244</v>
      </c>
      <c r="C214" s="74"/>
      <c r="D214" s="74">
        <v>0</v>
      </c>
      <c r="E214" s="74"/>
      <c r="F214" s="74">
        <f t="shared" si="107"/>
        <v>0</v>
      </c>
      <c r="G214" s="75"/>
      <c r="H214" s="74"/>
      <c r="I214" s="74">
        <v>0</v>
      </c>
      <c r="J214" s="74"/>
      <c r="K214" s="74">
        <f t="shared" si="108"/>
        <v>0</v>
      </c>
      <c r="L214" s="75"/>
      <c r="M214" s="74">
        <f t="shared" si="117"/>
        <v>0</v>
      </c>
      <c r="N214" s="74">
        <f t="shared" si="117"/>
        <v>0</v>
      </c>
      <c r="O214" s="74"/>
      <c r="P214" s="74">
        <f t="shared" si="109"/>
        <v>0</v>
      </c>
      <c r="Q214" s="75"/>
      <c r="R214" s="74"/>
      <c r="S214" s="74">
        <v>0</v>
      </c>
      <c r="T214" s="74"/>
      <c r="U214" s="74">
        <f t="shared" si="110"/>
        <v>0</v>
      </c>
      <c r="V214" s="75"/>
      <c r="W214" s="74"/>
      <c r="X214" s="74">
        <v>0</v>
      </c>
      <c r="Y214" s="74"/>
      <c r="Z214" s="74">
        <f t="shared" si="111"/>
        <v>0</v>
      </c>
      <c r="AA214" s="75"/>
      <c r="AB214" s="74">
        <f t="shared" si="118"/>
        <v>0</v>
      </c>
      <c r="AC214" s="74">
        <f t="shared" si="118"/>
        <v>0</v>
      </c>
      <c r="AD214" s="74"/>
      <c r="AE214" s="74">
        <f t="shared" si="112"/>
        <v>0</v>
      </c>
      <c r="AF214" s="75"/>
      <c r="AG214" s="74"/>
      <c r="AH214" s="74">
        <v>0</v>
      </c>
      <c r="AI214" s="74"/>
      <c r="AJ214" s="74">
        <f t="shared" si="113"/>
        <v>0</v>
      </c>
      <c r="AK214" s="75"/>
      <c r="AL214" s="74"/>
      <c r="AM214" s="74">
        <v>0</v>
      </c>
      <c r="AN214" s="74"/>
      <c r="AO214" s="74">
        <f t="shared" si="114"/>
        <v>0</v>
      </c>
      <c r="AP214" s="75"/>
      <c r="AQ214" s="74"/>
      <c r="AR214" s="74">
        <v>0</v>
      </c>
      <c r="AS214" s="74"/>
      <c r="AT214" s="74">
        <f t="shared" si="115"/>
        <v>0</v>
      </c>
      <c r="AU214" s="75"/>
      <c r="AV214" s="74"/>
      <c r="AW214" s="74">
        <v>0</v>
      </c>
      <c r="AX214" s="74"/>
      <c r="AY214" s="74">
        <f t="shared" si="116"/>
        <v>0</v>
      </c>
      <c r="AZ214" s="75"/>
    </row>
    <row r="215" spans="1:52" s="46" customFormat="1" ht="12" hidden="1" customHeight="1">
      <c r="A215" s="417">
        <v>154</v>
      </c>
      <c r="B215" s="73" t="s">
        <v>245</v>
      </c>
      <c r="C215" s="74"/>
      <c r="D215" s="74">
        <v>0</v>
      </c>
      <c r="E215" s="74"/>
      <c r="F215" s="74">
        <f t="shared" si="107"/>
        <v>0</v>
      </c>
      <c r="G215" s="75"/>
      <c r="H215" s="74"/>
      <c r="I215" s="74">
        <v>0</v>
      </c>
      <c r="J215" s="74"/>
      <c r="K215" s="74">
        <f t="shared" si="108"/>
        <v>0</v>
      </c>
      <c r="L215" s="75"/>
      <c r="M215" s="74">
        <f t="shared" si="117"/>
        <v>0</v>
      </c>
      <c r="N215" s="74">
        <f t="shared" si="117"/>
        <v>0</v>
      </c>
      <c r="O215" s="74"/>
      <c r="P215" s="74">
        <f t="shared" si="109"/>
        <v>0</v>
      </c>
      <c r="Q215" s="75"/>
      <c r="R215" s="74"/>
      <c r="S215" s="74">
        <v>0</v>
      </c>
      <c r="T215" s="74"/>
      <c r="U215" s="74">
        <f t="shared" si="110"/>
        <v>0</v>
      </c>
      <c r="V215" s="75"/>
      <c r="W215" s="74"/>
      <c r="X215" s="74">
        <v>0</v>
      </c>
      <c r="Y215" s="74"/>
      <c r="Z215" s="74">
        <f t="shared" si="111"/>
        <v>0</v>
      </c>
      <c r="AA215" s="75"/>
      <c r="AB215" s="74">
        <f t="shared" si="118"/>
        <v>0</v>
      </c>
      <c r="AC215" s="74">
        <f t="shared" si="118"/>
        <v>0</v>
      </c>
      <c r="AD215" s="74"/>
      <c r="AE215" s="74">
        <f t="shared" si="112"/>
        <v>0</v>
      </c>
      <c r="AF215" s="75"/>
      <c r="AG215" s="74"/>
      <c r="AH215" s="74">
        <v>0</v>
      </c>
      <c r="AI215" s="74"/>
      <c r="AJ215" s="74">
        <f t="shared" si="113"/>
        <v>0</v>
      </c>
      <c r="AK215" s="75"/>
      <c r="AL215" s="74"/>
      <c r="AM215" s="74">
        <v>0</v>
      </c>
      <c r="AN215" s="74"/>
      <c r="AO215" s="74">
        <f t="shared" si="114"/>
        <v>0</v>
      </c>
      <c r="AP215" s="75"/>
      <c r="AQ215" s="74"/>
      <c r="AR215" s="74">
        <v>0</v>
      </c>
      <c r="AS215" s="74"/>
      <c r="AT215" s="74">
        <f t="shared" si="115"/>
        <v>0</v>
      </c>
      <c r="AU215" s="75"/>
      <c r="AV215" s="74"/>
      <c r="AW215" s="74">
        <v>0</v>
      </c>
      <c r="AX215" s="74"/>
      <c r="AY215" s="74">
        <f t="shared" si="116"/>
        <v>0</v>
      </c>
      <c r="AZ215" s="75"/>
    </row>
    <row r="216" spans="1:52" s="46" customFormat="1" ht="12" hidden="1" customHeight="1">
      <c r="A216" s="417">
        <v>155</v>
      </c>
      <c r="B216" s="73" t="s">
        <v>246</v>
      </c>
      <c r="C216" s="74"/>
      <c r="D216" s="74">
        <v>0</v>
      </c>
      <c r="E216" s="74"/>
      <c r="F216" s="74">
        <f t="shared" si="107"/>
        <v>0</v>
      </c>
      <c r="G216" s="75"/>
      <c r="H216" s="74"/>
      <c r="I216" s="74">
        <v>0</v>
      </c>
      <c r="J216" s="74"/>
      <c r="K216" s="74">
        <f t="shared" si="108"/>
        <v>0</v>
      </c>
      <c r="L216" s="75"/>
      <c r="M216" s="74">
        <f t="shared" si="117"/>
        <v>0</v>
      </c>
      <c r="N216" s="74">
        <f t="shared" si="117"/>
        <v>0</v>
      </c>
      <c r="O216" s="74"/>
      <c r="P216" s="74">
        <f t="shared" si="109"/>
        <v>0</v>
      </c>
      <c r="Q216" s="75"/>
      <c r="R216" s="74"/>
      <c r="S216" s="74">
        <v>0</v>
      </c>
      <c r="T216" s="74"/>
      <c r="U216" s="74">
        <f t="shared" si="110"/>
        <v>0</v>
      </c>
      <c r="V216" s="75"/>
      <c r="W216" s="74"/>
      <c r="X216" s="74">
        <v>0</v>
      </c>
      <c r="Y216" s="74"/>
      <c r="Z216" s="74">
        <f t="shared" si="111"/>
        <v>0</v>
      </c>
      <c r="AA216" s="75"/>
      <c r="AB216" s="74">
        <f t="shared" si="118"/>
        <v>0</v>
      </c>
      <c r="AC216" s="74">
        <f t="shared" si="118"/>
        <v>0</v>
      </c>
      <c r="AD216" s="74"/>
      <c r="AE216" s="74">
        <f t="shared" si="112"/>
        <v>0</v>
      </c>
      <c r="AF216" s="75"/>
      <c r="AG216" s="74"/>
      <c r="AH216" s="74">
        <v>0</v>
      </c>
      <c r="AI216" s="74"/>
      <c r="AJ216" s="74">
        <f t="shared" si="113"/>
        <v>0</v>
      </c>
      <c r="AK216" s="75"/>
      <c r="AL216" s="74"/>
      <c r="AM216" s="74">
        <v>0</v>
      </c>
      <c r="AN216" s="74"/>
      <c r="AO216" s="74">
        <f t="shared" si="114"/>
        <v>0</v>
      </c>
      <c r="AP216" s="75"/>
      <c r="AQ216" s="74"/>
      <c r="AR216" s="74">
        <v>0</v>
      </c>
      <c r="AS216" s="74"/>
      <c r="AT216" s="74">
        <f t="shared" si="115"/>
        <v>0</v>
      </c>
      <c r="AU216" s="75"/>
      <c r="AV216" s="74"/>
      <c r="AW216" s="74">
        <v>0</v>
      </c>
      <c r="AX216" s="74"/>
      <c r="AY216" s="74">
        <f t="shared" si="116"/>
        <v>0</v>
      </c>
      <c r="AZ216" s="75"/>
    </row>
    <row r="217" spans="1:52" s="46" customFormat="1" ht="12" hidden="1" customHeight="1">
      <c r="A217" s="417">
        <v>156</v>
      </c>
      <c r="B217" s="73" t="s">
        <v>247</v>
      </c>
      <c r="C217" s="74"/>
      <c r="D217" s="74">
        <v>0</v>
      </c>
      <c r="E217" s="74"/>
      <c r="F217" s="74">
        <f t="shared" si="107"/>
        <v>0</v>
      </c>
      <c r="G217" s="75"/>
      <c r="H217" s="74"/>
      <c r="I217" s="74">
        <v>0</v>
      </c>
      <c r="J217" s="74"/>
      <c r="K217" s="74">
        <f t="shared" si="108"/>
        <v>0</v>
      </c>
      <c r="L217" s="75"/>
      <c r="M217" s="74">
        <f t="shared" si="117"/>
        <v>0</v>
      </c>
      <c r="N217" s="74">
        <f t="shared" si="117"/>
        <v>0</v>
      </c>
      <c r="O217" s="74"/>
      <c r="P217" s="74">
        <f t="shared" si="109"/>
        <v>0</v>
      </c>
      <c r="Q217" s="75"/>
      <c r="R217" s="74"/>
      <c r="S217" s="74">
        <v>0</v>
      </c>
      <c r="T217" s="74"/>
      <c r="U217" s="74">
        <f t="shared" si="110"/>
        <v>0</v>
      </c>
      <c r="V217" s="75"/>
      <c r="W217" s="74"/>
      <c r="X217" s="74">
        <v>0</v>
      </c>
      <c r="Y217" s="74"/>
      <c r="Z217" s="74">
        <f t="shared" si="111"/>
        <v>0</v>
      </c>
      <c r="AA217" s="75"/>
      <c r="AB217" s="74">
        <f t="shared" si="118"/>
        <v>0</v>
      </c>
      <c r="AC217" s="74">
        <f t="shared" si="118"/>
        <v>0</v>
      </c>
      <c r="AD217" s="74"/>
      <c r="AE217" s="74">
        <f t="shared" si="112"/>
        <v>0</v>
      </c>
      <c r="AF217" s="75"/>
      <c r="AG217" s="74"/>
      <c r="AH217" s="74">
        <v>0</v>
      </c>
      <c r="AI217" s="74"/>
      <c r="AJ217" s="74">
        <f t="shared" si="113"/>
        <v>0</v>
      </c>
      <c r="AK217" s="75"/>
      <c r="AL217" s="74"/>
      <c r="AM217" s="74">
        <v>0</v>
      </c>
      <c r="AN217" s="74"/>
      <c r="AO217" s="74">
        <f t="shared" si="114"/>
        <v>0</v>
      </c>
      <c r="AP217" s="75"/>
      <c r="AQ217" s="74"/>
      <c r="AR217" s="74">
        <v>0</v>
      </c>
      <c r="AS217" s="74"/>
      <c r="AT217" s="74">
        <f t="shared" si="115"/>
        <v>0</v>
      </c>
      <c r="AU217" s="75"/>
      <c r="AV217" s="74"/>
      <c r="AW217" s="74">
        <v>0</v>
      </c>
      <c r="AX217" s="74"/>
      <c r="AY217" s="74">
        <f t="shared" si="116"/>
        <v>0</v>
      </c>
      <c r="AZ217" s="75"/>
    </row>
    <row r="218" spans="1:52" s="46" customFormat="1" ht="12" hidden="1" customHeight="1">
      <c r="A218" s="417">
        <v>157</v>
      </c>
      <c r="B218" s="73" t="s">
        <v>248</v>
      </c>
      <c r="C218" s="74"/>
      <c r="D218" s="74">
        <v>0</v>
      </c>
      <c r="E218" s="74"/>
      <c r="F218" s="74">
        <f t="shared" si="107"/>
        <v>0</v>
      </c>
      <c r="G218" s="75"/>
      <c r="H218" s="74"/>
      <c r="I218" s="74">
        <v>0</v>
      </c>
      <c r="J218" s="74"/>
      <c r="K218" s="74">
        <f t="shared" si="108"/>
        <v>0</v>
      </c>
      <c r="L218" s="75"/>
      <c r="M218" s="74">
        <f t="shared" si="117"/>
        <v>0</v>
      </c>
      <c r="N218" s="74">
        <f t="shared" si="117"/>
        <v>0</v>
      </c>
      <c r="O218" s="74"/>
      <c r="P218" s="74">
        <f t="shared" si="109"/>
        <v>0</v>
      </c>
      <c r="Q218" s="75"/>
      <c r="R218" s="74"/>
      <c r="S218" s="74">
        <v>0</v>
      </c>
      <c r="T218" s="74"/>
      <c r="U218" s="74">
        <f t="shared" si="110"/>
        <v>0</v>
      </c>
      <c r="V218" s="75"/>
      <c r="W218" s="74"/>
      <c r="X218" s="74">
        <v>0</v>
      </c>
      <c r="Y218" s="74"/>
      <c r="Z218" s="74">
        <f t="shared" si="111"/>
        <v>0</v>
      </c>
      <c r="AA218" s="75"/>
      <c r="AB218" s="74">
        <f t="shared" si="118"/>
        <v>0</v>
      </c>
      <c r="AC218" s="74">
        <f t="shared" si="118"/>
        <v>0</v>
      </c>
      <c r="AD218" s="74"/>
      <c r="AE218" s="74">
        <f t="shared" si="112"/>
        <v>0</v>
      </c>
      <c r="AF218" s="75"/>
      <c r="AG218" s="74"/>
      <c r="AH218" s="74">
        <v>0</v>
      </c>
      <c r="AI218" s="74"/>
      <c r="AJ218" s="74">
        <f t="shared" si="113"/>
        <v>0</v>
      </c>
      <c r="AK218" s="75"/>
      <c r="AL218" s="74"/>
      <c r="AM218" s="74">
        <v>0</v>
      </c>
      <c r="AN218" s="74"/>
      <c r="AO218" s="74">
        <f t="shared" si="114"/>
        <v>0</v>
      </c>
      <c r="AP218" s="75"/>
      <c r="AQ218" s="74"/>
      <c r="AR218" s="74">
        <v>0</v>
      </c>
      <c r="AS218" s="74"/>
      <c r="AT218" s="74">
        <f t="shared" si="115"/>
        <v>0</v>
      </c>
      <c r="AU218" s="75"/>
      <c r="AV218" s="74"/>
      <c r="AW218" s="74">
        <v>0</v>
      </c>
      <c r="AX218" s="74"/>
      <c r="AY218" s="74">
        <f t="shared" si="116"/>
        <v>0</v>
      </c>
      <c r="AZ218" s="75"/>
    </row>
    <row r="219" spans="1:52" s="46" customFormat="1" ht="12" hidden="1" customHeight="1">
      <c r="A219" s="417">
        <v>160</v>
      </c>
      <c r="B219" s="73" t="s">
        <v>249</v>
      </c>
      <c r="C219" s="74"/>
      <c r="D219" s="74">
        <v>0</v>
      </c>
      <c r="E219" s="74"/>
      <c r="F219" s="74">
        <f t="shared" si="107"/>
        <v>0</v>
      </c>
      <c r="G219" s="75"/>
      <c r="H219" s="74"/>
      <c r="I219" s="74">
        <v>0</v>
      </c>
      <c r="J219" s="74"/>
      <c r="K219" s="74">
        <f t="shared" si="108"/>
        <v>0</v>
      </c>
      <c r="L219" s="75"/>
      <c r="M219" s="74">
        <f t="shared" si="117"/>
        <v>0</v>
      </c>
      <c r="N219" s="74">
        <f t="shared" si="117"/>
        <v>0</v>
      </c>
      <c r="O219" s="74"/>
      <c r="P219" s="74">
        <f t="shared" si="109"/>
        <v>0</v>
      </c>
      <c r="Q219" s="75"/>
      <c r="R219" s="74"/>
      <c r="S219" s="74">
        <v>0</v>
      </c>
      <c r="T219" s="74"/>
      <c r="U219" s="74">
        <f t="shared" si="110"/>
        <v>0</v>
      </c>
      <c r="V219" s="75"/>
      <c r="W219" s="74"/>
      <c r="X219" s="74">
        <v>0</v>
      </c>
      <c r="Y219" s="74"/>
      <c r="Z219" s="74">
        <f t="shared" si="111"/>
        <v>0</v>
      </c>
      <c r="AA219" s="75"/>
      <c r="AB219" s="74">
        <f t="shared" si="118"/>
        <v>0</v>
      </c>
      <c r="AC219" s="74">
        <f t="shared" si="118"/>
        <v>0</v>
      </c>
      <c r="AD219" s="74"/>
      <c r="AE219" s="74">
        <f t="shared" si="112"/>
        <v>0</v>
      </c>
      <c r="AF219" s="75"/>
      <c r="AG219" s="74"/>
      <c r="AH219" s="74">
        <v>0</v>
      </c>
      <c r="AI219" s="74"/>
      <c r="AJ219" s="74">
        <f t="shared" si="113"/>
        <v>0</v>
      </c>
      <c r="AK219" s="75"/>
      <c r="AL219" s="74"/>
      <c r="AM219" s="74">
        <v>0</v>
      </c>
      <c r="AN219" s="74"/>
      <c r="AO219" s="74">
        <f t="shared" si="114"/>
        <v>0</v>
      </c>
      <c r="AP219" s="75"/>
      <c r="AQ219" s="74"/>
      <c r="AR219" s="74">
        <v>0</v>
      </c>
      <c r="AS219" s="74"/>
      <c r="AT219" s="74">
        <f t="shared" si="115"/>
        <v>0</v>
      </c>
      <c r="AU219" s="75"/>
      <c r="AV219" s="74"/>
      <c r="AW219" s="74">
        <v>0</v>
      </c>
      <c r="AX219" s="74"/>
      <c r="AY219" s="74">
        <f t="shared" si="116"/>
        <v>0</v>
      </c>
      <c r="AZ219" s="75"/>
    </row>
    <row r="220" spans="1:52" s="46" customFormat="1" ht="12" customHeight="1">
      <c r="A220" s="417">
        <v>161</v>
      </c>
      <c r="B220" s="73" t="s">
        <v>250</v>
      </c>
      <c r="C220" s="74"/>
      <c r="D220" s="74">
        <v>0</v>
      </c>
      <c r="E220" s="74"/>
      <c r="F220" s="74">
        <f t="shared" si="107"/>
        <v>0</v>
      </c>
      <c r="G220" s="75"/>
      <c r="H220" s="74"/>
      <c r="I220" s="74">
        <v>0</v>
      </c>
      <c r="J220" s="74"/>
      <c r="K220" s="74">
        <f t="shared" si="108"/>
        <v>0</v>
      </c>
      <c r="L220" s="75"/>
      <c r="M220" s="74">
        <f t="shared" si="117"/>
        <v>0</v>
      </c>
      <c r="N220" s="74">
        <f t="shared" si="117"/>
        <v>0</v>
      </c>
      <c r="O220" s="74"/>
      <c r="P220" s="74">
        <f t="shared" si="109"/>
        <v>0</v>
      </c>
      <c r="Q220" s="75"/>
      <c r="R220" s="74"/>
      <c r="S220" s="74">
        <v>20800</v>
      </c>
      <c r="T220" s="74"/>
      <c r="U220" s="74">
        <f t="shared" si="110"/>
        <v>20800</v>
      </c>
      <c r="V220" s="75"/>
      <c r="W220" s="74"/>
      <c r="X220" s="74">
        <v>20800</v>
      </c>
      <c r="Y220" s="74"/>
      <c r="Z220" s="74">
        <f t="shared" si="111"/>
        <v>20800</v>
      </c>
      <c r="AA220" s="75"/>
      <c r="AB220" s="74">
        <f t="shared" si="118"/>
        <v>0</v>
      </c>
      <c r="AC220" s="74">
        <f t="shared" si="118"/>
        <v>0</v>
      </c>
      <c r="AD220" s="74"/>
      <c r="AE220" s="74">
        <f t="shared" si="112"/>
        <v>0</v>
      </c>
      <c r="AF220" s="75"/>
      <c r="AG220" s="74"/>
      <c r="AH220" s="74">
        <v>0</v>
      </c>
      <c r="AI220" s="74"/>
      <c r="AJ220" s="74">
        <f t="shared" si="113"/>
        <v>0</v>
      </c>
      <c r="AK220" s="75"/>
      <c r="AL220" s="74"/>
      <c r="AM220" s="74">
        <v>0</v>
      </c>
      <c r="AN220" s="74"/>
      <c r="AO220" s="74">
        <f t="shared" si="114"/>
        <v>0</v>
      </c>
      <c r="AP220" s="75"/>
      <c r="AQ220" s="74"/>
      <c r="AR220" s="74">
        <v>0</v>
      </c>
      <c r="AS220" s="74"/>
      <c r="AT220" s="74">
        <f t="shared" si="115"/>
        <v>0</v>
      </c>
      <c r="AU220" s="75"/>
      <c r="AV220" s="74"/>
      <c r="AW220" s="74">
        <v>0</v>
      </c>
      <c r="AX220" s="74"/>
      <c r="AY220" s="74">
        <f t="shared" si="116"/>
        <v>0</v>
      </c>
      <c r="AZ220" s="75"/>
    </row>
    <row r="221" spans="1:52" s="46" customFormat="1" ht="12" hidden="1" customHeight="1">
      <c r="A221" s="417">
        <v>162</v>
      </c>
      <c r="B221" s="73" t="s">
        <v>251</v>
      </c>
      <c r="C221" s="74"/>
      <c r="D221" s="74">
        <v>0</v>
      </c>
      <c r="E221" s="74"/>
      <c r="F221" s="74">
        <f t="shared" si="107"/>
        <v>0</v>
      </c>
      <c r="G221" s="75"/>
      <c r="H221" s="74"/>
      <c r="I221" s="74">
        <v>0</v>
      </c>
      <c r="J221" s="74"/>
      <c r="K221" s="74">
        <f t="shared" si="108"/>
        <v>0</v>
      </c>
      <c r="L221" s="75"/>
      <c r="M221" s="74">
        <f t="shared" si="117"/>
        <v>0</v>
      </c>
      <c r="N221" s="74">
        <f t="shared" si="117"/>
        <v>0</v>
      </c>
      <c r="O221" s="74"/>
      <c r="P221" s="74">
        <f t="shared" si="109"/>
        <v>0</v>
      </c>
      <c r="Q221" s="75"/>
      <c r="R221" s="74"/>
      <c r="S221" s="74">
        <v>0</v>
      </c>
      <c r="T221" s="74"/>
      <c r="U221" s="74">
        <f t="shared" si="110"/>
        <v>0</v>
      </c>
      <c r="V221" s="75"/>
      <c r="W221" s="74"/>
      <c r="X221" s="74">
        <v>0</v>
      </c>
      <c r="Y221" s="74"/>
      <c r="Z221" s="74">
        <f t="shared" si="111"/>
        <v>0</v>
      </c>
      <c r="AA221" s="75"/>
      <c r="AB221" s="74">
        <f t="shared" si="118"/>
        <v>0</v>
      </c>
      <c r="AC221" s="74">
        <f t="shared" si="118"/>
        <v>0</v>
      </c>
      <c r="AD221" s="74"/>
      <c r="AE221" s="74">
        <f t="shared" si="112"/>
        <v>0</v>
      </c>
      <c r="AF221" s="75"/>
      <c r="AG221" s="74"/>
      <c r="AH221" s="74">
        <v>0</v>
      </c>
      <c r="AI221" s="74"/>
      <c r="AJ221" s="74">
        <f t="shared" si="113"/>
        <v>0</v>
      </c>
      <c r="AK221" s="75"/>
      <c r="AL221" s="74"/>
      <c r="AM221" s="74">
        <v>0</v>
      </c>
      <c r="AN221" s="74"/>
      <c r="AO221" s="74">
        <f t="shared" si="114"/>
        <v>0</v>
      </c>
      <c r="AP221" s="75"/>
      <c r="AQ221" s="74"/>
      <c r="AR221" s="74">
        <v>0</v>
      </c>
      <c r="AS221" s="74"/>
      <c r="AT221" s="74">
        <f t="shared" si="115"/>
        <v>0</v>
      </c>
      <c r="AU221" s="75"/>
      <c r="AV221" s="74"/>
      <c r="AW221" s="74">
        <v>0</v>
      </c>
      <c r="AX221" s="74"/>
      <c r="AY221" s="74">
        <f t="shared" si="116"/>
        <v>0</v>
      </c>
      <c r="AZ221" s="75"/>
    </row>
    <row r="222" spans="1:52" s="46" customFormat="1" ht="12" hidden="1" customHeight="1">
      <c r="A222" s="417">
        <v>163</v>
      </c>
      <c r="B222" s="73" t="s">
        <v>252</v>
      </c>
      <c r="C222" s="74"/>
      <c r="D222" s="74">
        <v>0</v>
      </c>
      <c r="E222" s="74"/>
      <c r="F222" s="74">
        <f t="shared" si="107"/>
        <v>0</v>
      </c>
      <c r="G222" s="75"/>
      <c r="H222" s="74"/>
      <c r="I222" s="74">
        <v>0</v>
      </c>
      <c r="J222" s="74"/>
      <c r="K222" s="74">
        <f t="shared" si="108"/>
        <v>0</v>
      </c>
      <c r="L222" s="75"/>
      <c r="M222" s="74">
        <f t="shared" si="117"/>
        <v>0</v>
      </c>
      <c r="N222" s="74">
        <f t="shared" si="117"/>
        <v>0</v>
      </c>
      <c r="O222" s="74"/>
      <c r="P222" s="74">
        <f t="shared" si="109"/>
        <v>0</v>
      </c>
      <c r="Q222" s="75"/>
      <c r="R222" s="74"/>
      <c r="S222" s="74">
        <v>0</v>
      </c>
      <c r="T222" s="74"/>
      <c r="U222" s="74">
        <f t="shared" si="110"/>
        <v>0</v>
      </c>
      <c r="V222" s="75"/>
      <c r="W222" s="74"/>
      <c r="X222" s="74">
        <v>0</v>
      </c>
      <c r="Y222" s="74"/>
      <c r="Z222" s="74">
        <f t="shared" si="111"/>
        <v>0</v>
      </c>
      <c r="AA222" s="75"/>
      <c r="AB222" s="74">
        <f t="shared" si="118"/>
        <v>0</v>
      </c>
      <c r="AC222" s="74">
        <f t="shared" si="118"/>
        <v>0</v>
      </c>
      <c r="AD222" s="74"/>
      <c r="AE222" s="74">
        <f t="shared" si="112"/>
        <v>0</v>
      </c>
      <c r="AF222" s="75"/>
      <c r="AG222" s="74"/>
      <c r="AH222" s="74">
        <v>0</v>
      </c>
      <c r="AI222" s="74"/>
      <c r="AJ222" s="74">
        <f t="shared" si="113"/>
        <v>0</v>
      </c>
      <c r="AK222" s="75"/>
      <c r="AL222" s="74"/>
      <c r="AM222" s="74">
        <v>0</v>
      </c>
      <c r="AN222" s="74"/>
      <c r="AO222" s="74">
        <f t="shared" si="114"/>
        <v>0</v>
      </c>
      <c r="AP222" s="75"/>
      <c r="AQ222" s="74"/>
      <c r="AR222" s="74">
        <v>0</v>
      </c>
      <c r="AS222" s="74"/>
      <c r="AT222" s="74">
        <f t="shared" si="115"/>
        <v>0</v>
      </c>
      <c r="AU222" s="75"/>
      <c r="AV222" s="74"/>
      <c r="AW222" s="74">
        <v>0</v>
      </c>
      <c r="AX222" s="74"/>
      <c r="AY222" s="74">
        <f t="shared" si="116"/>
        <v>0</v>
      </c>
      <c r="AZ222" s="75"/>
    </row>
    <row r="223" spans="1:52" s="46" customFormat="1" ht="12" hidden="1" customHeight="1">
      <c r="A223" s="417">
        <v>164</v>
      </c>
      <c r="B223" s="73" t="s">
        <v>253</v>
      </c>
      <c r="C223" s="74"/>
      <c r="D223" s="74">
        <v>0</v>
      </c>
      <c r="E223" s="74"/>
      <c r="F223" s="74">
        <f t="shared" si="107"/>
        <v>0</v>
      </c>
      <c r="G223" s="75"/>
      <c r="H223" s="74"/>
      <c r="I223" s="74">
        <v>0</v>
      </c>
      <c r="J223" s="74"/>
      <c r="K223" s="74">
        <f t="shared" si="108"/>
        <v>0</v>
      </c>
      <c r="L223" s="75"/>
      <c r="M223" s="74">
        <f t="shared" si="117"/>
        <v>0</v>
      </c>
      <c r="N223" s="74">
        <f t="shared" si="117"/>
        <v>0</v>
      </c>
      <c r="O223" s="74"/>
      <c r="P223" s="74">
        <f t="shared" si="109"/>
        <v>0</v>
      </c>
      <c r="Q223" s="75"/>
      <c r="R223" s="74"/>
      <c r="S223" s="74">
        <v>0</v>
      </c>
      <c r="T223" s="74"/>
      <c r="U223" s="74">
        <f t="shared" si="110"/>
        <v>0</v>
      </c>
      <c r="V223" s="75"/>
      <c r="W223" s="74"/>
      <c r="X223" s="74">
        <v>0</v>
      </c>
      <c r="Y223" s="74"/>
      <c r="Z223" s="74">
        <f t="shared" si="111"/>
        <v>0</v>
      </c>
      <c r="AA223" s="75"/>
      <c r="AB223" s="74">
        <f t="shared" si="118"/>
        <v>0</v>
      </c>
      <c r="AC223" s="74">
        <f t="shared" si="118"/>
        <v>0</v>
      </c>
      <c r="AD223" s="74"/>
      <c r="AE223" s="74">
        <f t="shared" si="112"/>
        <v>0</v>
      </c>
      <c r="AF223" s="75"/>
      <c r="AG223" s="74"/>
      <c r="AH223" s="74">
        <v>0</v>
      </c>
      <c r="AI223" s="74"/>
      <c r="AJ223" s="74">
        <f t="shared" si="113"/>
        <v>0</v>
      </c>
      <c r="AK223" s="75"/>
      <c r="AL223" s="74"/>
      <c r="AM223" s="74">
        <v>0</v>
      </c>
      <c r="AN223" s="74"/>
      <c r="AO223" s="74">
        <f t="shared" si="114"/>
        <v>0</v>
      </c>
      <c r="AP223" s="75"/>
      <c r="AQ223" s="74"/>
      <c r="AR223" s="74">
        <v>0</v>
      </c>
      <c r="AS223" s="74"/>
      <c r="AT223" s="74">
        <f t="shared" si="115"/>
        <v>0</v>
      </c>
      <c r="AU223" s="75"/>
      <c r="AV223" s="74"/>
      <c r="AW223" s="74">
        <v>0</v>
      </c>
      <c r="AX223" s="74"/>
      <c r="AY223" s="74">
        <f t="shared" si="116"/>
        <v>0</v>
      </c>
      <c r="AZ223" s="75"/>
    </row>
    <row r="224" spans="1:52" s="46" customFormat="1" ht="12" hidden="1" customHeight="1">
      <c r="A224" s="417">
        <v>165</v>
      </c>
      <c r="B224" s="73" t="s">
        <v>254</v>
      </c>
      <c r="C224" s="74"/>
      <c r="D224" s="74">
        <v>0</v>
      </c>
      <c r="E224" s="74"/>
      <c r="F224" s="74">
        <f t="shared" si="107"/>
        <v>0</v>
      </c>
      <c r="G224" s="75"/>
      <c r="H224" s="74"/>
      <c r="I224" s="74">
        <v>0</v>
      </c>
      <c r="J224" s="74"/>
      <c r="K224" s="74">
        <f t="shared" si="108"/>
        <v>0</v>
      </c>
      <c r="L224" s="75"/>
      <c r="M224" s="74">
        <f t="shared" si="117"/>
        <v>0</v>
      </c>
      <c r="N224" s="74">
        <f t="shared" si="117"/>
        <v>0</v>
      </c>
      <c r="O224" s="74"/>
      <c r="P224" s="74">
        <f t="shared" si="109"/>
        <v>0</v>
      </c>
      <c r="Q224" s="75"/>
      <c r="R224" s="74"/>
      <c r="S224" s="74">
        <v>0</v>
      </c>
      <c r="T224" s="74"/>
      <c r="U224" s="74">
        <f t="shared" si="110"/>
        <v>0</v>
      </c>
      <c r="V224" s="75"/>
      <c r="W224" s="74"/>
      <c r="X224" s="74">
        <v>0</v>
      </c>
      <c r="Y224" s="74"/>
      <c r="Z224" s="74">
        <f t="shared" si="111"/>
        <v>0</v>
      </c>
      <c r="AA224" s="75"/>
      <c r="AB224" s="74">
        <f t="shared" si="118"/>
        <v>0</v>
      </c>
      <c r="AC224" s="74">
        <f t="shared" si="118"/>
        <v>0</v>
      </c>
      <c r="AD224" s="74"/>
      <c r="AE224" s="74">
        <f t="shared" si="112"/>
        <v>0</v>
      </c>
      <c r="AF224" s="75"/>
      <c r="AG224" s="74"/>
      <c r="AH224" s="74">
        <v>0</v>
      </c>
      <c r="AI224" s="74"/>
      <c r="AJ224" s="74">
        <f t="shared" si="113"/>
        <v>0</v>
      </c>
      <c r="AK224" s="75"/>
      <c r="AL224" s="74"/>
      <c r="AM224" s="74">
        <v>0</v>
      </c>
      <c r="AN224" s="74"/>
      <c r="AO224" s="74">
        <f t="shared" si="114"/>
        <v>0</v>
      </c>
      <c r="AP224" s="75"/>
      <c r="AQ224" s="74"/>
      <c r="AR224" s="74">
        <v>0</v>
      </c>
      <c r="AS224" s="74"/>
      <c r="AT224" s="74">
        <f t="shared" si="115"/>
        <v>0</v>
      </c>
      <c r="AU224" s="75"/>
      <c r="AV224" s="74"/>
      <c r="AW224" s="74">
        <v>0</v>
      </c>
      <c r="AX224" s="74"/>
      <c r="AY224" s="74">
        <f t="shared" si="116"/>
        <v>0</v>
      </c>
      <c r="AZ224" s="75"/>
    </row>
    <row r="225" spans="1:52" s="46" customFormat="1" ht="12" hidden="1" customHeight="1">
      <c r="A225" s="417">
        <v>166</v>
      </c>
      <c r="B225" s="73" t="s">
        <v>255</v>
      </c>
      <c r="C225" s="74"/>
      <c r="D225" s="74">
        <v>0</v>
      </c>
      <c r="E225" s="74"/>
      <c r="F225" s="74">
        <f t="shared" si="107"/>
        <v>0</v>
      </c>
      <c r="G225" s="75"/>
      <c r="H225" s="74"/>
      <c r="I225" s="74">
        <v>0</v>
      </c>
      <c r="J225" s="74"/>
      <c r="K225" s="74">
        <f t="shared" si="108"/>
        <v>0</v>
      </c>
      <c r="L225" s="75"/>
      <c r="M225" s="74">
        <f t="shared" si="117"/>
        <v>0</v>
      </c>
      <c r="N225" s="74">
        <f t="shared" si="117"/>
        <v>0</v>
      </c>
      <c r="O225" s="74"/>
      <c r="P225" s="74">
        <f t="shared" si="109"/>
        <v>0</v>
      </c>
      <c r="Q225" s="75"/>
      <c r="R225" s="74"/>
      <c r="S225" s="74">
        <v>0</v>
      </c>
      <c r="T225" s="74"/>
      <c r="U225" s="74">
        <f t="shared" si="110"/>
        <v>0</v>
      </c>
      <c r="V225" s="75"/>
      <c r="W225" s="74"/>
      <c r="X225" s="74">
        <v>0</v>
      </c>
      <c r="Y225" s="74"/>
      <c r="Z225" s="74">
        <f t="shared" si="111"/>
        <v>0</v>
      </c>
      <c r="AA225" s="75"/>
      <c r="AB225" s="74">
        <f t="shared" si="118"/>
        <v>0</v>
      </c>
      <c r="AC225" s="74">
        <f t="shared" si="118"/>
        <v>0</v>
      </c>
      <c r="AD225" s="74"/>
      <c r="AE225" s="74">
        <f t="shared" si="112"/>
        <v>0</v>
      </c>
      <c r="AF225" s="75"/>
      <c r="AG225" s="74"/>
      <c r="AH225" s="74">
        <v>0</v>
      </c>
      <c r="AI225" s="74"/>
      <c r="AJ225" s="74">
        <f t="shared" si="113"/>
        <v>0</v>
      </c>
      <c r="AK225" s="75"/>
      <c r="AL225" s="74"/>
      <c r="AM225" s="74">
        <v>0</v>
      </c>
      <c r="AN225" s="74"/>
      <c r="AO225" s="74">
        <f t="shared" si="114"/>
        <v>0</v>
      </c>
      <c r="AP225" s="75"/>
      <c r="AQ225" s="74"/>
      <c r="AR225" s="74">
        <v>0</v>
      </c>
      <c r="AS225" s="74"/>
      <c r="AT225" s="74">
        <f t="shared" si="115"/>
        <v>0</v>
      </c>
      <c r="AU225" s="75"/>
      <c r="AV225" s="74"/>
      <c r="AW225" s="74">
        <v>0</v>
      </c>
      <c r="AX225" s="74"/>
      <c r="AY225" s="74">
        <f t="shared" si="116"/>
        <v>0</v>
      </c>
      <c r="AZ225" s="75"/>
    </row>
    <row r="226" spans="1:52" s="46" customFormat="1" ht="12" hidden="1" customHeight="1">
      <c r="A226" s="417">
        <v>167</v>
      </c>
      <c r="B226" s="73" t="s">
        <v>256</v>
      </c>
      <c r="C226" s="74"/>
      <c r="D226" s="74">
        <v>0</v>
      </c>
      <c r="E226" s="74"/>
      <c r="F226" s="74">
        <f t="shared" si="107"/>
        <v>0</v>
      </c>
      <c r="G226" s="75"/>
      <c r="H226" s="74"/>
      <c r="I226" s="74">
        <v>0</v>
      </c>
      <c r="J226" s="74"/>
      <c r="K226" s="74">
        <f t="shared" si="108"/>
        <v>0</v>
      </c>
      <c r="L226" s="75"/>
      <c r="M226" s="74">
        <f t="shared" si="117"/>
        <v>0</v>
      </c>
      <c r="N226" s="74">
        <f t="shared" si="117"/>
        <v>0</v>
      </c>
      <c r="O226" s="74"/>
      <c r="P226" s="74">
        <f t="shared" si="109"/>
        <v>0</v>
      </c>
      <c r="Q226" s="75"/>
      <c r="R226" s="74"/>
      <c r="S226" s="74">
        <v>0</v>
      </c>
      <c r="T226" s="74"/>
      <c r="U226" s="74">
        <f t="shared" si="110"/>
        <v>0</v>
      </c>
      <c r="V226" s="75"/>
      <c r="W226" s="74"/>
      <c r="X226" s="74">
        <v>0</v>
      </c>
      <c r="Y226" s="74"/>
      <c r="Z226" s="74">
        <f t="shared" si="111"/>
        <v>0</v>
      </c>
      <c r="AA226" s="75"/>
      <c r="AB226" s="74">
        <f t="shared" si="118"/>
        <v>0</v>
      </c>
      <c r="AC226" s="74">
        <f t="shared" si="118"/>
        <v>0</v>
      </c>
      <c r="AD226" s="74"/>
      <c r="AE226" s="74">
        <f t="shared" si="112"/>
        <v>0</v>
      </c>
      <c r="AF226" s="75"/>
      <c r="AG226" s="74"/>
      <c r="AH226" s="74">
        <v>0</v>
      </c>
      <c r="AI226" s="74"/>
      <c r="AJ226" s="74">
        <f t="shared" si="113"/>
        <v>0</v>
      </c>
      <c r="AK226" s="75"/>
      <c r="AL226" s="74"/>
      <c r="AM226" s="74">
        <v>0</v>
      </c>
      <c r="AN226" s="74"/>
      <c r="AO226" s="74">
        <f t="shared" si="114"/>
        <v>0</v>
      </c>
      <c r="AP226" s="75"/>
      <c r="AQ226" s="74"/>
      <c r="AR226" s="74">
        <v>0</v>
      </c>
      <c r="AS226" s="74"/>
      <c r="AT226" s="74">
        <f t="shared" si="115"/>
        <v>0</v>
      </c>
      <c r="AU226" s="75"/>
      <c r="AV226" s="74"/>
      <c r="AW226" s="74">
        <v>0</v>
      </c>
      <c r="AX226" s="74"/>
      <c r="AY226" s="74">
        <f t="shared" si="116"/>
        <v>0</v>
      </c>
      <c r="AZ226" s="75"/>
    </row>
    <row r="227" spans="1:52" s="46" customFormat="1" ht="12" hidden="1" customHeight="1">
      <c r="A227" s="417">
        <v>199</v>
      </c>
      <c r="B227" s="73" t="s">
        <v>257</v>
      </c>
      <c r="C227" s="74"/>
      <c r="D227" s="74">
        <v>0</v>
      </c>
      <c r="E227" s="74"/>
      <c r="F227" s="74">
        <f t="shared" si="107"/>
        <v>0</v>
      </c>
      <c r="G227" s="75"/>
      <c r="H227" s="74"/>
      <c r="I227" s="74">
        <v>0</v>
      </c>
      <c r="J227" s="74"/>
      <c r="K227" s="74">
        <f t="shared" si="108"/>
        <v>0</v>
      </c>
      <c r="L227" s="75"/>
      <c r="M227" s="74">
        <f t="shared" si="117"/>
        <v>0</v>
      </c>
      <c r="N227" s="74">
        <f t="shared" si="117"/>
        <v>0</v>
      </c>
      <c r="O227" s="74"/>
      <c r="P227" s="74">
        <f t="shared" si="109"/>
        <v>0</v>
      </c>
      <c r="Q227" s="75"/>
      <c r="R227" s="74"/>
      <c r="S227" s="74">
        <v>0</v>
      </c>
      <c r="T227" s="74"/>
      <c r="U227" s="74">
        <f t="shared" si="110"/>
        <v>0</v>
      </c>
      <c r="V227" s="75"/>
      <c r="W227" s="74"/>
      <c r="X227" s="74">
        <v>0</v>
      </c>
      <c r="Y227" s="74"/>
      <c r="Z227" s="74">
        <f t="shared" si="111"/>
        <v>0</v>
      </c>
      <c r="AA227" s="75"/>
      <c r="AB227" s="74">
        <f t="shared" si="118"/>
        <v>0</v>
      </c>
      <c r="AC227" s="74">
        <f t="shared" si="118"/>
        <v>0</v>
      </c>
      <c r="AD227" s="74"/>
      <c r="AE227" s="74">
        <f t="shared" si="112"/>
        <v>0</v>
      </c>
      <c r="AF227" s="75"/>
      <c r="AG227" s="74"/>
      <c r="AH227" s="74">
        <v>0</v>
      </c>
      <c r="AI227" s="74"/>
      <c r="AJ227" s="74">
        <f t="shared" si="113"/>
        <v>0</v>
      </c>
      <c r="AK227" s="75"/>
      <c r="AL227" s="74"/>
      <c r="AM227" s="74">
        <v>0</v>
      </c>
      <c r="AN227" s="74"/>
      <c r="AO227" s="74">
        <f t="shared" si="114"/>
        <v>0</v>
      </c>
      <c r="AP227" s="75"/>
      <c r="AQ227" s="74"/>
      <c r="AR227" s="74">
        <v>0</v>
      </c>
      <c r="AS227" s="74"/>
      <c r="AT227" s="74">
        <f t="shared" si="115"/>
        <v>0</v>
      </c>
      <c r="AU227" s="75"/>
      <c r="AV227" s="74"/>
      <c r="AW227" s="74">
        <v>0</v>
      </c>
      <c r="AX227" s="74"/>
      <c r="AY227" s="74">
        <f t="shared" si="116"/>
        <v>0</v>
      </c>
      <c r="AZ227" s="75"/>
    </row>
    <row r="228" spans="1:52" s="46" customFormat="1" ht="12" hidden="1" customHeight="1">
      <c r="A228" s="145"/>
      <c r="B228" s="73"/>
      <c r="C228" s="74"/>
      <c r="D228" s="74"/>
      <c r="E228" s="74"/>
      <c r="F228" s="74"/>
      <c r="G228" s="75"/>
      <c r="H228" s="74"/>
      <c r="I228" s="74"/>
      <c r="J228" s="74"/>
      <c r="K228" s="74"/>
      <c r="L228" s="75"/>
      <c r="M228" s="74"/>
      <c r="N228" s="74"/>
      <c r="O228" s="74"/>
      <c r="P228" s="74"/>
      <c r="Q228" s="75"/>
      <c r="R228" s="74"/>
      <c r="S228" s="74"/>
      <c r="T228" s="74"/>
      <c r="U228" s="74"/>
      <c r="V228" s="75"/>
      <c r="W228" s="74"/>
      <c r="X228" s="74"/>
      <c r="Y228" s="74"/>
      <c r="Z228" s="74"/>
      <c r="AA228" s="75"/>
      <c r="AB228" s="74"/>
      <c r="AC228" s="74"/>
      <c r="AD228" s="74"/>
      <c r="AE228" s="74"/>
      <c r="AF228" s="75"/>
      <c r="AG228" s="74"/>
      <c r="AH228" s="74"/>
      <c r="AI228" s="74"/>
      <c r="AJ228" s="74"/>
      <c r="AK228" s="75"/>
      <c r="AL228" s="74"/>
      <c r="AM228" s="74"/>
      <c r="AN228" s="74"/>
      <c r="AO228" s="74"/>
      <c r="AP228" s="75"/>
      <c r="AQ228" s="74"/>
      <c r="AR228" s="74"/>
      <c r="AS228" s="74"/>
      <c r="AT228" s="74"/>
      <c r="AU228" s="75"/>
      <c r="AV228" s="74"/>
      <c r="AW228" s="74"/>
      <c r="AX228" s="74"/>
      <c r="AY228" s="74"/>
      <c r="AZ228" s="75"/>
    </row>
    <row r="229" spans="1:52" s="46" customFormat="1" ht="12" customHeight="1">
      <c r="A229" s="55"/>
      <c r="B229" s="134" t="s">
        <v>470</v>
      </c>
      <c r="C229" s="76">
        <f>SUM(C171:C228)</f>
        <v>0</v>
      </c>
      <c r="D229" s="76">
        <f>SUM(D171:D228)</f>
        <v>168000</v>
      </c>
      <c r="E229" s="76"/>
      <c r="F229" s="76">
        <f>SUM(C229:E229)</f>
        <v>168000</v>
      </c>
      <c r="G229" s="77"/>
      <c r="H229" s="76">
        <f>SUM(H171:H228)</f>
        <v>0</v>
      </c>
      <c r="I229" s="76">
        <f>SUM(I171:I228)</f>
        <v>168000</v>
      </c>
      <c r="J229" s="76"/>
      <c r="K229" s="76">
        <f>SUM(H229:J229)</f>
        <v>168000</v>
      </c>
      <c r="L229" s="77"/>
      <c r="M229" s="76">
        <f>INDEX($C229:$E229,1,MATCH(M$8,$C$8:$E$8,0))-INDEX($H229:$J229,1,MATCH(M$8,$H$8:$J$8,0))</f>
        <v>0</v>
      </c>
      <c r="N229" s="76">
        <f>INDEX($C229:$E229,1,MATCH(N$8,$C$8:$E$8,0))-INDEX($H229:$J229,1,MATCH(N$8,$H$8:$J$8,0))</f>
        <v>0</v>
      </c>
      <c r="O229" s="76"/>
      <c r="P229" s="76">
        <f>SUM(M229:O229)</f>
        <v>0</v>
      </c>
      <c r="Q229" s="77"/>
      <c r="R229" s="76">
        <f>SUM(R171:R228)</f>
        <v>0</v>
      </c>
      <c r="S229" s="76">
        <f>SUM(S171:S228)</f>
        <v>622300</v>
      </c>
      <c r="T229" s="76"/>
      <c r="U229" s="76">
        <f>SUM(R229:T229)</f>
        <v>622300</v>
      </c>
      <c r="V229" s="77"/>
      <c r="W229" s="76">
        <f>SUM(W171:W228)</f>
        <v>0</v>
      </c>
      <c r="X229" s="76">
        <f>SUM(X171:X228)</f>
        <v>622300</v>
      </c>
      <c r="Y229" s="76"/>
      <c r="Z229" s="76">
        <f>SUM(W229:Y229)</f>
        <v>622300</v>
      </c>
      <c r="AA229" s="77"/>
      <c r="AB229" s="76">
        <f>INDEX($C229:$E229,1,MATCH(AB$8,$C$8:$E$8,0))-INDEX($H229:$J229,1,MATCH(AB$8,$H$8:$J$8,0))</f>
        <v>0</v>
      </c>
      <c r="AC229" s="76">
        <f>INDEX($C229:$E229,1,MATCH(AC$8,$C$8:$E$8,0))-INDEX($H229:$J229,1,MATCH(AC$8,$H$8:$J$8,0))</f>
        <v>0</v>
      </c>
      <c r="AD229" s="76"/>
      <c r="AE229" s="76">
        <f>SUM(AB229:AD229)</f>
        <v>0</v>
      </c>
      <c r="AF229" s="77"/>
      <c r="AG229" s="76">
        <f>SUM(AG171:AG228)</f>
        <v>0</v>
      </c>
      <c r="AH229" s="76">
        <f>SUM(AH171:AH228)</f>
        <v>882160</v>
      </c>
      <c r="AI229" s="76"/>
      <c r="AJ229" s="76">
        <f>SUM(AG229:AI229)</f>
        <v>882160</v>
      </c>
      <c r="AK229" s="77"/>
      <c r="AL229" s="76">
        <f>SUM(AL171:AL228)</f>
        <v>0</v>
      </c>
      <c r="AM229" s="76">
        <f>SUM(AM171:AM228)</f>
        <v>1325994.3999999999</v>
      </c>
      <c r="AN229" s="76"/>
      <c r="AO229" s="76">
        <f>SUM(AL229:AN229)</f>
        <v>1325994.3999999999</v>
      </c>
      <c r="AP229" s="77"/>
      <c r="AQ229" s="76">
        <f>SUM(AQ171:AQ228)</f>
        <v>0</v>
      </c>
      <c r="AR229" s="76">
        <f>SUM(AR171:AR228)</f>
        <v>1717444.2879999999</v>
      </c>
      <c r="AS229" s="76"/>
      <c r="AT229" s="76">
        <f>SUM(AQ229:AS229)</f>
        <v>1717444.2879999999</v>
      </c>
      <c r="AU229" s="77"/>
      <c r="AV229" s="76">
        <f>SUM(AV171:AV228)</f>
        <v>0</v>
      </c>
      <c r="AW229" s="76">
        <f>SUM(AW171:AW228)</f>
        <v>2053393.1737599999</v>
      </c>
      <c r="AX229" s="76"/>
      <c r="AY229" s="76">
        <f>SUM(AV229:AX229)</f>
        <v>2053393.1737599999</v>
      </c>
      <c r="AZ229" s="77"/>
    </row>
    <row r="230" spans="1:52" s="46" customFormat="1" ht="12" customHeight="1">
      <c r="A230" s="55"/>
      <c r="B230" s="78"/>
      <c r="C230" s="74"/>
      <c r="D230" s="74"/>
      <c r="E230" s="74"/>
      <c r="F230" s="74"/>
      <c r="G230" s="75"/>
      <c r="H230" s="74"/>
      <c r="I230" s="74"/>
      <c r="J230" s="74"/>
      <c r="K230" s="74"/>
      <c r="L230" s="75"/>
      <c r="M230" s="74"/>
      <c r="N230" s="74"/>
      <c r="O230" s="74"/>
      <c r="P230" s="74"/>
      <c r="Q230" s="75"/>
      <c r="R230" s="74"/>
      <c r="S230" s="74"/>
      <c r="T230" s="74"/>
      <c r="U230" s="74"/>
      <c r="V230" s="75"/>
      <c r="W230" s="74"/>
      <c r="X230" s="74"/>
      <c r="Y230" s="74"/>
      <c r="Z230" s="74"/>
      <c r="AA230" s="75"/>
      <c r="AB230" s="74"/>
      <c r="AC230" s="74"/>
      <c r="AD230" s="74"/>
      <c r="AE230" s="74"/>
      <c r="AF230" s="75"/>
      <c r="AG230" s="74"/>
      <c r="AH230" s="74"/>
      <c r="AI230" s="74"/>
      <c r="AJ230" s="74"/>
      <c r="AK230" s="75"/>
      <c r="AL230" s="74"/>
      <c r="AM230" s="74"/>
      <c r="AN230" s="74"/>
      <c r="AO230" s="74"/>
      <c r="AP230" s="75"/>
      <c r="AQ230" s="74"/>
      <c r="AR230" s="74"/>
      <c r="AS230" s="74"/>
      <c r="AT230" s="74"/>
      <c r="AU230" s="75"/>
      <c r="AV230" s="74"/>
      <c r="AW230" s="74"/>
      <c r="AX230" s="74"/>
      <c r="AY230" s="74"/>
      <c r="AZ230" s="75"/>
    </row>
    <row r="231" spans="1:52" s="46" customFormat="1" ht="12" customHeight="1">
      <c r="A231" s="134" t="s">
        <v>128</v>
      </c>
      <c r="C231" s="74"/>
      <c r="D231" s="74"/>
      <c r="E231" s="74"/>
      <c r="F231" s="74"/>
      <c r="G231" s="75"/>
      <c r="H231" s="74"/>
      <c r="I231" s="74"/>
      <c r="J231" s="74"/>
      <c r="K231" s="74"/>
      <c r="L231" s="75"/>
      <c r="M231" s="74"/>
      <c r="N231" s="74"/>
      <c r="O231" s="74"/>
      <c r="P231" s="74"/>
      <c r="Q231" s="75"/>
      <c r="R231" s="74"/>
      <c r="S231" s="74"/>
      <c r="T231" s="74"/>
      <c r="U231" s="74"/>
      <c r="V231" s="75"/>
      <c r="W231" s="74"/>
      <c r="X231" s="74"/>
      <c r="Y231" s="74"/>
      <c r="Z231" s="74"/>
      <c r="AA231" s="75"/>
      <c r="AB231" s="74"/>
      <c r="AC231" s="74"/>
      <c r="AD231" s="74"/>
      <c r="AE231" s="74"/>
      <c r="AF231" s="75"/>
      <c r="AG231" s="74"/>
      <c r="AH231" s="74"/>
      <c r="AI231" s="74"/>
      <c r="AJ231" s="74"/>
      <c r="AK231" s="75"/>
      <c r="AL231" s="74"/>
      <c r="AM231" s="74"/>
      <c r="AN231" s="74"/>
      <c r="AO231" s="74"/>
      <c r="AP231" s="75"/>
      <c r="AQ231" s="74"/>
      <c r="AR231" s="74"/>
      <c r="AS231" s="74"/>
      <c r="AT231" s="74"/>
      <c r="AU231" s="75"/>
      <c r="AV231" s="74"/>
      <c r="AW231" s="74"/>
      <c r="AX231" s="74"/>
      <c r="AY231" s="74"/>
      <c r="AZ231" s="75"/>
    </row>
    <row r="232" spans="1:52" s="46" customFormat="1" ht="12" hidden="1" customHeight="1">
      <c r="A232" s="145" t="s">
        <v>24</v>
      </c>
      <c r="B232" s="73"/>
      <c r="C232" s="74"/>
      <c r="D232" s="74"/>
      <c r="E232" s="74"/>
      <c r="F232" s="74">
        <f t="shared" ref="F232:F243" si="119">SUM(C232:E232)</f>
        <v>0</v>
      </c>
      <c r="G232" s="75"/>
      <c r="H232" s="74"/>
      <c r="I232" s="74"/>
      <c r="J232" s="74"/>
      <c r="K232" s="74">
        <f t="shared" ref="K232:K243" si="120">SUM(H232:J232)</f>
        <v>0</v>
      </c>
      <c r="L232" s="75"/>
      <c r="M232" s="74">
        <f t="shared" ref="M232:N243" si="121">INDEX($C232:$E232,1,MATCH(M$8,$C$8:$E$8,0))-INDEX($H232:$J232,1,MATCH(M$8,$H$8:$J$8,0))</f>
        <v>0</v>
      </c>
      <c r="N232" s="74">
        <f t="shared" si="121"/>
        <v>0</v>
      </c>
      <c r="O232" s="74"/>
      <c r="P232" s="74">
        <f t="shared" ref="P232:P243" si="122">SUM(M232:O232)</f>
        <v>0</v>
      </c>
      <c r="Q232" s="75"/>
      <c r="R232" s="74"/>
      <c r="S232" s="74"/>
      <c r="T232" s="74"/>
      <c r="U232" s="74">
        <f t="shared" ref="U232:U243" si="123">SUM(R232:T232)</f>
        <v>0</v>
      </c>
      <c r="V232" s="75"/>
      <c r="W232" s="74"/>
      <c r="X232" s="74"/>
      <c r="Y232" s="74"/>
      <c r="Z232" s="74">
        <f t="shared" ref="Z232:Z243" si="124">SUM(W232:Y232)</f>
        <v>0</v>
      </c>
      <c r="AA232" s="75"/>
      <c r="AB232" s="74">
        <f t="shared" ref="AB232:AC243" si="125">INDEX($C232:$E232,1,MATCH(AB$8,$C$8:$E$8,0))-INDEX($H232:$J232,1,MATCH(AB$8,$H$8:$J$8,0))</f>
        <v>0</v>
      </c>
      <c r="AC232" s="74">
        <f t="shared" si="125"/>
        <v>0</v>
      </c>
      <c r="AD232" s="74"/>
      <c r="AE232" s="74">
        <f t="shared" ref="AE232:AE243" si="126">SUM(AB232:AD232)</f>
        <v>0</v>
      </c>
      <c r="AF232" s="75"/>
      <c r="AG232" s="74"/>
      <c r="AH232" s="74"/>
      <c r="AI232" s="74"/>
      <c r="AJ232" s="74">
        <f t="shared" ref="AJ232:AJ243" si="127">SUM(AG232:AI232)</f>
        <v>0</v>
      </c>
      <c r="AK232" s="75"/>
      <c r="AL232" s="74"/>
      <c r="AM232" s="74"/>
      <c r="AN232" s="74"/>
      <c r="AO232" s="74">
        <f t="shared" ref="AO232:AO243" si="128">SUM(AL232:AN232)</f>
        <v>0</v>
      </c>
      <c r="AP232" s="75"/>
      <c r="AQ232" s="74"/>
      <c r="AR232" s="74"/>
      <c r="AS232" s="74"/>
      <c r="AT232" s="74">
        <f t="shared" ref="AT232:AT243" si="129">SUM(AQ232:AS232)</f>
        <v>0</v>
      </c>
      <c r="AU232" s="75"/>
      <c r="AV232" s="74"/>
      <c r="AW232" s="74"/>
      <c r="AX232" s="74"/>
      <c r="AY232" s="74">
        <f t="shared" ref="AY232:AY243" si="130">SUM(AV232:AX232)</f>
        <v>0</v>
      </c>
      <c r="AZ232" s="75"/>
    </row>
    <row r="233" spans="1:52" s="46" customFormat="1" ht="12" customHeight="1">
      <c r="A233" s="417">
        <v>210</v>
      </c>
      <c r="B233" s="73" t="s">
        <v>258</v>
      </c>
      <c r="C233" s="74"/>
      <c r="D233" s="74">
        <v>0</v>
      </c>
      <c r="E233" s="74"/>
      <c r="F233" s="74">
        <f t="shared" si="119"/>
        <v>0</v>
      </c>
      <c r="G233" s="75"/>
      <c r="H233" s="74"/>
      <c r="I233" s="74">
        <v>0</v>
      </c>
      <c r="J233" s="74"/>
      <c r="K233" s="74">
        <f t="shared" si="120"/>
        <v>0</v>
      </c>
      <c r="L233" s="75"/>
      <c r="M233" s="74">
        <f t="shared" si="121"/>
        <v>0</v>
      </c>
      <c r="N233" s="74">
        <f t="shared" si="121"/>
        <v>0</v>
      </c>
      <c r="O233" s="74"/>
      <c r="P233" s="74">
        <f t="shared" si="122"/>
        <v>0</v>
      </c>
      <c r="Q233" s="75"/>
      <c r="R233" s="74"/>
      <c r="S233" s="74">
        <v>57771</v>
      </c>
      <c r="T233" s="74"/>
      <c r="U233" s="74">
        <f t="shared" si="123"/>
        <v>57771</v>
      </c>
      <c r="V233" s="75"/>
      <c r="W233" s="74"/>
      <c r="X233" s="74">
        <v>57771</v>
      </c>
      <c r="Y233" s="74"/>
      <c r="Z233" s="74">
        <f t="shared" si="124"/>
        <v>57771</v>
      </c>
      <c r="AA233" s="75"/>
      <c r="AB233" s="74">
        <f t="shared" si="125"/>
        <v>0</v>
      </c>
      <c r="AC233" s="74">
        <f t="shared" si="125"/>
        <v>0</v>
      </c>
      <c r="AD233" s="74"/>
      <c r="AE233" s="74">
        <f t="shared" si="126"/>
        <v>0</v>
      </c>
      <c r="AF233" s="75"/>
      <c r="AG233" s="74"/>
      <c r="AH233" s="74">
        <v>93999.15</v>
      </c>
      <c r="AI233" s="74"/>
      <c r="AJ233" s="74">
        <f t="shared" si="127"/>
        <v>93999.15</v>
      </c>
      <c r="AK233" s="75"/>
      <c r="AL233" s="74"/>
      <c r="AM233" s="74">
        <v>145860.75</v>
      </c>
      <c r="AN233" s="74"/>
      <c r="AO233" s="74">
        <f t="shared" si="128"/>
        <v>145860.75</v>
      </c>
      <c r="AP233" s="75"/>
      <c r="AQ233" s="74"/>
      <c r="AR233" s="74">
        <v>196036.848</v>
      </c>
      <c r="AS233" s="74"/>
      <c r="AT233" s="74">
        <f t="shared" si="129"/>
        <v>196036.848</v>
      </c>
      <c r="AU233" s="75"/>
      <c r="AV233" s="74"/>
      <c r="AW233" s="74">
        <v>244433.44485</v>
      </c>
      <c r="AX233" s="74"/>
      <c r="AY233" s="74">
        <f t="shared" si="130"/>
        <v>244433.44485</v>
      </c>
      <c r="AZ233" s="75"/>
    </row>
    <row r="234" spans="1:52" s="46" customFormat="1" ht="12" customHeight="1">
      <c r="A234" s="417">
        <v>220</v>
      </c>
      <c r="B234" s="73" t="s">
        <v>259</v>
      </c>
      <c r="C234" s="74"/>
      <c r="D234" s="74">
        <v>10416</v>
      </c>
      <c r="E234" s="74"/>
      <c r="F234" s="74">
        <f t="shared" si="119"/>
        <v>10416</v>
      </c>
      <c r="G234" s="75"/>
      <c r="H234" s="74"/>
      <c r="I234" s="74">
        <v>10416</v>
      </c>
      <c r="J234" s="74"/>
      <c r="K234" s="74">
        <f t="shared" si="120"/>
        <v>10416</v>
      </c>
      <c r="L234" s="75"/>
      <c r="M234" s="74">
        <f t="shared" si="121"/>
        <v>0</v>
      </c>
      <c r="N234" s="74">
        <f t="shared" si="121"/>
        <v>0</v>
      </c>
      <c r="O234" s="74"/>
      <c r="P234" s="74">
        <f t="shared" si="122"/>
        <v>0</v>
      </c>
      <c r="Q234" s="75"/>
      <c r="R234" s="74"/>
      <c r="S234" s="74">
        <v>2658.7666666666701</v>
      </c>
      <c r="T234" s="74"/>
      <c r="U234" s="74">
        <f t="shared" si="123"/>
        <v>2658.7666666666701</v>
      </c>
      <c r="V234" s="75"/>
      <c r="W234" s="74"/>
      <c r="X234" s="74">
        <v>2658.7666666666701</v>
      </c>
      <c r="Y234" s="74"/>
      <c r="Z234" s="74">
        <f t="shared" si="124"/>
        <v>2658.7666666666701</v>
      </c>
      <c r="AA234" s="75"/>
      <c r="AB234" s="74">
        <f t="shared" si="125"/>
        <v>0</v>
      </c>
      <c r="AC234" s="74">
        <f t="shared" si="125"/>
        <v>0</v>
      </c>
      <c r="AD234" s="74"/>
      <c r="AE234" s="74">
        <f t="shared" si="126"/>
        <v>0</v>
      </c>
      <c r="AF234" s="75"/>
      <c r="AG234" s="74"/>
      <c r="AH234" s="74">
        <v>1550</v>
      </c>
      <c r="AI234" s="74"/>
      <c r="AJ234" s="74">
        <f t="shared" si="127"/>
        <v>1550</v>
      </c>
      <c r="AK234" s="75"/>
      <c r="AL234" s="74"/>
      <c r="AM234" s="74">
        <v>2325</v>
      </c>
      <c r="AN234" s="74"/>
      <c r="AO234" s="74">
        <f t="shared" si="128"/>
        <v>2325</v>
      </c>
      <c r="AP234" s="75"/>
      <c r="AQ234" s="74"/>
      <c r="AR234" s="74">
        <v>3100</v>
      </c>
      <c r="AS234" s="74"/>
      <c r="AT234" s="74">
        <f t="shared" si="129"/>
        <v>3100</v>
      </c>
      <c r="AU234" s="75"/>
      <c r="AV234" s="74"/>
      <c r="AW234" s="74">
        <v>3162</v>
      </c>
      <c r="AX234" s="74"/>
      <c r="AY234" s="74">
        <f t="shared" si="130"/>
        <v>3162</v>
      </c>
      <c r="AZ234" s="75"/>
    </row>
    <row r="235" spans="1:52" s="46" customFormat="1" ht="12" customHeight="1">
      <c r="A235" s="417">
        <v>230</v>
      </c>
      <c r="B235" s="73" t="s">
        <v>260</v>
      </c>
      <c r="C235" s="74"/>
      <c r="D235" s="74">
        <v>0</v>
      </c>
      <c r="E235" s="74"/>
      <c r="F235" s="74">
        <f t="shared" si="119"/>
        <v>0</v>
      </c>
      <c r="G235" s="75"/>
      <c r="H235" s="74"/>
      <c r="I235" s="74">
        <v>0</v>
      </c>
      <c r="J235" s="74"/>
      <c r="K235" s="74">
        <f t="shared" si="120"/>
        <v>0</v>
      </c>
      <c r="L235" s="75"/>
      <c r="M235" s="74">
        <f t="shared" si="121"/>
        <v>0</v>
      </c>
      <c r="N235" s="74">
        <f t="shared" si="121"/>
        <v>0</v>
      </c>
      <c r="O235" s="74"/>
      <c r="P235" s="74">
        <f t="shared" si="122"/>
        <v>0</v>
      </c>
      <c r="Q235" s="75"/>
      <c r="R235" s="74"/>
      <c r="S235" s="74">
        <v>88361.041666666701</v>
      </c>
      <c r="T235" s="74"/>
      <c r="U235" s="74">
        <f t="shared" si="123"/>
        <v>88361.041666666701</v>
      </c>
      <c r="V235" s="75"/>
      <c r="W235" s="74"/>
      <c r="X235" s="74">
        <v>88361.041666666701</v>
      </c>
      <c r="Y235" s="74"/>
      <c r="Z235" s="74">
        <f t="shared" si="124"/>
        <v>88361.041666666701</v>
      </c>
      <c r="AA235" s="75"/>
      <c r="AB235" s="74">
        <f t="shared" si="125"/>
        <v>0</v>
      </c>
      <c r="AC235" s="74">
        <f t="shared" si="125"/>
        <v>0</v>
      </c>
      <c r="AD235" s="74"/>
      <c r="AE235" s="74">
        <f t="shared" si="126"/>
        <v>0</v>
      </c>
      <c r="AF235" s="75"/>
      <c r="AG235" s="74"/>
      <c r="AH235" s="74">
        <v>130716.9</v>
      </c>
      <c r="AI235" s="74"/>
      <c r="AJ235" s="74">
        <f t="shared" si="127"/>
        <v>130716.9</v>
      </c>
      <c r="AK235" s="75"/>
      <c r="AL235" s="74"/>
      <c r="AM235" s="74">
        <v>196495.39600000001</v>
      </c>
      <c r="AN235" s="74"/>
      <c r="AO235" s="74">
        <f t="shared" si="128"/>
        <v>196495.39600000001</v>
      </c>
      <c r="AP235" s="75"/>
      <c r="AQ235" s="74"/>
      <c r="AR235" s="74">
        <v>254285.25391999999</v>
      </c>
      <c r="AS235" s="74"/>
      <c r="AT235" s="74">
        <f t="shared" si="129"/>
        <v>254285.25391999999</v>
      </c>
      <c r="AU235" s="75"/>
      <c r="AV235" s="74"/>
      <c r="AW235" s="74">
        <v>305364.95899840002</v>
      </c>
      <c r="AX235" s="74"/>
      <c r="AY235" s="74">
        <f t="shared" si="130"/>
        <v>305364.95899840002</v>
      </c>
      <c r="AZ235" s="75"/>
    </row>
    <row r="236" spans="1:52" s="46" customFormat="1" ht="12" customHeight="1">
      <c r="A236" s="417">
        <v>240</v>
      </c>
      <c r="B236" s="73" t="s">
        <v>261</v>
      </c>
      <c r="C236" s="74"/>
      <c r="D236" s="74">
        <v>2436</v>
      </c>
      <c r="E236" s="74"/>
      <c r="F236" s="74">
        <f t="shared" si="119"/>
        <v>2436</v>
      </c>
      <c r="G236" s="75"/>
      <c r="H236" s="74"/>
      <c r="I236" s="74">
        <v>2436</v>
      </c>
      <c r="J236" s="74"/>
      <c r="K236" s="74">
        <f t="shared" si="120"/>
        <v>2436</v>
      </c>
      <c r="L236" s="75"/>
      <c r="M236" s="74">
        <f t="shared" si="121"/>
        <v>0</v>
      </c>
      <c r="N236" s="74">
        <f t="shared" si="121"/>
        <v>0</v>
      </c>
      <c r="O236" s="74"/>
      <c r="P236" s="74">
        <f t="shared" si="122"/>
        <v>0</v>
      </c>
      <c r="Q236" s="75"/>
      <c r="R236" s="74"/>
      <c r="S236" s="74">
        <v>9023.35</v>
      </c>
      <c r="T236" s="74"/>
      <c r="U236" s="74">
        <f t="shared" si="123"/>
        <v>9023.35</v>
      </c>
      <c r="V236" s="75"/>
      <c r="W236" s="74"/>
      <c r="X236" s="74">
        <v>9023.35</v>
      </c>
      <c r="Y236" s="74"/>
      <c r="Z236" s="74">
        <f t="shared" si="124"/>
        <v>9023.35</v>
      </c>
      <c r="AA236" s="75"/>
      <c r="AB236" s="74">
        <f t="shared" si="125"/>
        <v>0</v>
      </c>
      <c r="AC236" s="74">
        <f t="shared" si="125"/>
        <v>0</v>
      </c>
      <c r="AD236" s="74"/>
      <c r="AE236" s="74">
        <f t="shared" si="126"/>
        <v>0</v>
      </c>
      <c r="AF236" s="75"/>
      <c r="AG236" s="74"/>
      <c r="AH236" s="74">
        <v>12791.32</v>
      </c>
      <c r="AI236" s="74"/>
      <c r="AJ236" s="74">
        <f t="shared" si="127"/>
        <v>12791.32</v>
      </c>
      <c r="AK236" s="75"/>
      <c r="AL236" s="74"/>
      <c r="AM236" s="74">
        <v>19226.918799999999</v>
      </c>
      <c r="AN236" s="74"/>
      <c r="AO236" s="74">
        <f t="shared" si="128"/>
        <v>19226.918799999999</v>
      </c>
      <c r="AP236" s="75"/>
      <c r="AQ236" s="74"/>
      <c r="AR236" s="74">
        <v>24902.942176</v>
      </c>
      <c r="AS236" s="74"/>
      <c r="AT236" s="74">
        <f t="shared" si="129"/>
        <v>24902.942176</v>
      </c>
      <c r="AU236" s="75"/>
      <c r="AV236" s="74"/>
      <c r="AW236" s="74">
        <v>29774.201019519998</v>
      </c>
      <c r="AX236" s="74"/>
      <c r="AY236" s="74">
        <f t="shared" si="130"/>
        <v>29774.201019519998</v>
      </c>
      <c r="AZ236" s="75"/>
    </row>
    <row r="237" spans="1:52" s="46" customFormat="1" ht="12" customHeight="1">
      <c r="A237" s="417">
        <v>260</v>
      </c>
      <c r="B237" s="73" t="s">
        <v>262</v>
      </c>
      <c r="C237" s="74"/>
      <c r="D237" s="74">
        <v>1059.3</v>
      </c>
      <c r="E237" s="74"/>
      <c r="F237" s="74">
        <f t="shared" si="119"/>
        <v>1059.3</v>
      </c>
      <c r="G237" s="75"/>
      <c r="H237" s="74"/>
      <c r="I237" s="74">
        <v>1059.3</v>
      </c>
      <c r="J237" s="74"/>
      <c r="K237" s="74">
        <f t="shared" si="120"/>
        <v>1059.3</v>
      </c>
      <c r="L237" s="75"/>
      <c r="M237" s="74">
        <f t="shared" si="121"/>
        <v>0</v>
      </c>
      <c r="N237" s="74">
        <f t="shared" si="121"/>
        <v>0</v>
      </c>
      <c r="O237" s="74"/>
      <c r="P237" s="74">
        <f t="shared" si="122"/>
        <v>0</v>
      </c>
      <c r="Q237" s="75"/>
      <c r="R237" s="74"/>
      <c r="S237" s="74">
        <v>13535.4</v>
      </c>
      <c r="T237" s="74"/>
      <c r="U237" s="74">
        <f t="shared" si="123"/>
        <v>13535.4</v>
      </c>
      <c r="V237" s="75"/>
      <c r="W237" s="74"/>
      <c r="X237" s="74">
        <v>13535.4</v>
      </c>
      <c r="Y237" s="74"/>
      <c r="Z237" s="74">
        <f t="shared" si="124"/>
        <v>13535.4</v>
      </c>
      <c r="AA237" s="75"/>
      <c r="AB237" s="74">
        <f t="shared" si="125"/>
        <v>0</v>
      </c>
      <c r="AC237" s="74">
        <f t="shared" si="125"/>
        <v>0</v>
      </c>
      <c r="AD237" s="74"/>
      <c r="AE237" s="74">
        <f t="shared" si="126"/>
        <v>0</v>
      </c>
      <c r="AF237" s="75"/>
      <c r="AG237" s="74"/>
      <c r="AH237" s="74">
        <v>20440.8</v>
      </c>
      <c r="AI237" s="74"/>
      <c r="AJ237" s="74">
        <f t="shared" si="127"/>
        <v>20440.8</v>
      </c>
      <c r="AK237" s="75"/>
      <c r="AL237" s="74"/>
      <c r="AM237" s="74">
        <v>30060</v>
      </c>
      <c r="AN237" s="74"/>
      <c r="AO237" s="74">
        <f t="shared" si="128"/>
        <v>30060</v>
      </c>
      <c r="AP237" s="75"/>
      <c r="AQ237" s="74"/>
      <c r="AR237" s="74">
        <v>38177.279999999999</v>
      </c>
      <c r="AS237" s="74"/>
      <c r="AT237" s="74">
        <f t="shared" si="129"/>
        <v>38177.279999999999</v>
      </c>
      <c r="AU237" s="75"/>
      <c r="AV237" s="74"/>
      <c r="AW237" s="74">
        <v>45409.7376</v>
      </c>
      <c r="AX237" s="74"/>
      <c r="AY237" s="74">
        <f t="shared" si="130"/>
        <v>45409.7376</v>
      </c>
      <c r="AZ237" s="75"/>
    </row>
    <row r="238" spans="1:52" s="46" customFormat="1" ht="12" customHeight="1">
      <c r="A238" s="417">
        <v>270</v>
      </c>
      <c r="B238" s="73" t="s">
        <v>263</v>
      </c>
      <c r="C238" s="74"/>
      <c r="D238" s="74">
        <v>672.6</v>
      </c>
      <c r="E238" s="74"/>
      <c r="F238" s="74">
        <f t="shared" si="119"/>
        <v>672.6</v>
      </c>
      <c r="G238" s="75"/>
      <c r="H238" s="74"/>
      <c r="I238" s="74">
        <v>672.6</v>
      </c>
      <c r="J238" s="74"/>
      <c r="K238" s="74">
        <f t="shared" si="120"/>
        <v>672.6</v>
      </c>
      <c r="L238" s="75"/>
      <c r="M238" s="74">
        <f t="shared" si="121"/>
        <v>0</v>
      </c>
      <c r="N238" s="74">
        <f t="shared" si="121"/>
        <v>0</v>
      </c>
      <c r="O238" s="74"/>
      <c r="P238" s="74">
        <f t="shared" si="122"/>
        <v>0</v>
      </c>
      <c r="Q238" s="75"/>
      <c r="R238" s="74"/>
      <c r="S238" s="74">
        <v>2589.41166666667</v>
      </c>
      <c r="T238" s="74"/>
      <c r="U238" s="74">
        <f t="shared" si="123"/>
        <v>2589.41166666667</v>
      </c>
      <c r="V238" s="75"/>
      <c r="W238" s="74"/>
      <c r="X238" s="74">
        <v>2589.41166666667</v>
      </c>
      <c r="Y238" s="74"/>
      <c r="Z238" s="74">
        <f t="shared" si="124"/>
        <v>2589.41166666667</v>
      </c>
      <c r="AA238" s="75"/>
      <c r="AB238" s="74">
        <f t="shared" si="125"/>
        <v>0</v>
      </c>
      <c r="AC238" s="74">
        <f t="shared" si="125"/>
        <v>0</v>
      </c>
      <c r="AD238" s="74"/>
      <c r="AE238" s="74">
        <f t="shared" si="126"/>
        <v>0</v>
      </c>
      <c r="AF238" s="75"/>
      <c r="AG238" s="74"/>
      <c r="AH238" s="74">
        <v>3751.692</v>
      </c>
      <c r="AI238" s="74"/>
      <c r="AJ238" s="74">
        <f t="shared" si="127"/>
        <v>3751.692</v>
      </c>
      <c r="AK238" s="75"/>
      <c r="AL238" s="74"/>
      <c r="AM238" s="74">
        <v>5529.48</v>
      </c>
      <c r="AN238" s="74"/>
      <c r="AO238" s="74">
        <f t="shared" si="128"/>
        <v>5529.48</v>
      </c>
      <c r="AP238" s="75"/>
      <c r="AQ238" s="74"/>
      <c r="AR238" s="74">
        <v>7027.3720000000003</v>
      </c>
      <c r="AS238" s="74"/>
      <c r="AT238" s="74">
        <f t="shared" si="129"/>
        <v>7027.3720000000003</v>
      </c>
      <c r="AU238" s="75"/>
      <c r="AV238" s="74"/>
      <c r="AW238" s="74">
        <v>8310.6314399999992</v>
      </c>
      <c r="AX238" s="74"/>
      <c r="AY238" s="74">
        <f t="shared" si="130"/>
        <v>8310.6314399999992</v>
      </c>
      <c r="AZ238" s="75"/>
    </row>
    <row r="239" spans="1:52" s="46" customFormat="1" ht="12" hidden="1" customHeight="1">
      <c r="A239" s="417">
        <v>200</v>
      </c>
      <c r="B239" s="73" t="s">
        <v>264</v>
      </c>
      <c r="C239" s="74"/>
      <c r="D239" s="74"/>
      <c r="E239" s="74"/>
      <c r="F239" s="74">
        <f t="shared" si="119"/>
        <v>0</v>
      </c>
      <c r="G239" s="75"/>
      <c r="H239" s="74"/>
      <c r="I239" s="74"/>
      <c r="J239" s="74"/>
      <c r="K239" s="74">
        <f t="shared" si="120"/>
        <v>0</v>
      </c>
      <c r="L239" s="75"/>
      <c r="M239" s="74">
        <f t="shared" si="121"/>
        <v>0</v>
      </c>
      <c r="N239" s="74">
        <f t="shared" si="121"/>
        <v>0</v>
      </c>
      <c r="O239" s="74"/>
      <c r="P239" s="74">
        <f t="shared" si="122"/>
        <v>0</v>
      </c>
      <c r="Q239" s="75"/>
      <c r="R239" s="74"/>
      <c r="S239" s="74"/>
      <c r="T239" s="74"/>
      <c r="U239" s="74">
        <f t="shared" si="123"/>
        <v>0</v>
      </c>
      <c r="V239" s="75"/>
      <c r="W239" s="74"/>
      <c r="X239" s="74"/>
      <c r="Y239" s="74"/>
      <c r="Z239" s="74">
        <f t="shared" si="124"/>
        <v>0</v>
      </c>
      <c r="AA239" s="75"/>
      <c r="AB239" s="74">
        <f t="shared" si="125"/>
        <v>0</v>
      </c>
      <c r="AC239" s="74">
        <f t="shared" si="125"/>
        <v>0</v>
      </c>
      <c r="AD239" s="74"/>
      <c r="AE239" s="74">
        <f t="shared" si="126"/>
        <v>0</v>
      </c>
      <c r="AF239" s="75"/>
      <c r="AG239" s="74"/>
      <c r="AH239" s="74"/>
      <c r="AI239" s="74"/>
      <c r="AJ239" s="74">
        <f t="shared" si="127"/>
        <v>0</v>
      </c>
      <c r="AK239" s="75"/>
      <c r="AL239" s="74"/>
      <c r="AM239" s="74"/>
      <c r="AN239" s="74"/>
      <c r="AO239" s="74">
        <f t="shared" si="128"/>
        <v>0</v>
      </c>
      <c r="AP239" s="75"/>
      <c r="AQ239" s="74"/>
      <c r="AR239" s="74"/>
      <c r="AS239" s="74"/>
      <c r="AT239" s="74">
        <f t="shared" si="129"/>
        <v>0</v>
      </c>
      <c r="AU239" s="75"/>
      <c r="AV239" s="74"/>
      <c r="AW239" s="74"/>
      <c r="AX239" s="74"/>
      <c r="AY239" s="74">
        <f t="shared" si="130"/>
        <v>0</v>
      </c>
      <c r="AZ239" s="75"/>
    </row>
    <row r="240" spans="1:52" s="46" customFormat="1" ht="12" hidden="1" customHeight="1">
      <c r="A240" s="417">
        <v>230.1</v>
      </c>
      <c r="B240" s="73" t="s">
        <v>265</v>
      </c>
      <c r="C240" s="74"/>
      <c r="D240" s="74">
        <v>0</v>
      </c>
      <c r="E240" s="74"/>
      <c r="F240" s="74">
        <f t="shared" si="119"/>
        <v>0</v>
      </c>
      <c r="G240" s="75"/>
      <c r="H240" s="74"/>
      <c r="I240" s="74">
        <v>0</v>
      </c>
      <c r="J240" s="74"/>
      <c r="K240" s="74">
        <f t="shared" si="120"/>
        <v>0</v>
      </c>
      <c r="L240" s="75"/>
      <c r="M240" s="74">
        <f t="shared" si="121"/>
        <v>0</v>
      </c>
      <c r="N240" s="74">
        <f t="shared" si="121"/>
        <v>0</v>
      </c>
      <c r="O240" s="74"/>
      <c r="P240" s="74">
        <f t="shared" si="122"/>
        <v>0</v>
      </c>
      <c r="Q240" s="75"/>
      <c r="R240" s="74"/>
      <c r="S240" s="74">
        <v>0</v>
      </c>
      <c r="T240" s="74"/>
      <c r="U240" s="74">
        <f t="shared" si="123"/>
        <v>0</v>
      </c>
      <c r="V240" s="75"/>
      <c r="W240" s="74"/>
      <c r="X240" s="74">
        <v>0</v>
      </c>
      <c r="Y240" s="74"/>
      <c r="Z240" s="74">
        <f t="shared" si="124"/>
        <v>0</v>
      </c>
      <c r="AA240" s="75"/>
      <c r="AB240" s="74">
        <f t="shared" si="125"/>
        <v>0</v>
      </c>
      <c r="AC240" s="74">
        <f t="shared" si="125"/>
        <v>0</v>
      </c>
      <c r="AD240" s="74"/>
      <c r="AE240" s="74">
        <f t="shared" si="126"/>
        <v>0</v>
      </c>
      <c r="AF240" s="75"/>
      <c r="AG240" s="74"/>
      <c r="AH240" s="74">
        <v>0</v>
      </c>
      <c r="AI240" s="74"/>
      <c r="AJ240" s="74">
        <f t="shared" si="127"/>
        <v>0</v>
      </c>
      <c r="AK240" s="75"/>
      <c r="AL240" s="74"/>
      <c r="AM240" s="74">
        <v>0</v>
      </c>
      <c r="AN240" s="74"/>
      <c r="AO240" s="74">
        <f t="shared" si="128"/>
        <v>0</v>
      </c>
      <c r="AP240" s="75"/>
      <c r="AQ240" s="74"/>
      <c r="AR240" s="74">
        <v>0</v>
      </c>
      <c r="AS240" s="74"/>
      <c r="AT240" s="74">
        <f t="shared" si="129"/>
        <v>0</v>
      </c>
      <c r="AU240" s="75"/>
      <c r="AV240" s="74"/>
      <c r="AW240" s="74">
        <v>0</v>
      </c>
      <c r="AX240" s="74"/>
      <c r="AY240" s="74">
        <f t="shared" si="130"/>
        <v>0</v>
      </c>
      <c r="AZ240" s="75"/>
    </row>
    <row r="241" spans="1:52" s="46" customFormat="1" ht="12" hidden="1" customHeight="1">
      <c r="A241" s="417">
        <v>250</v>
      </c>
      <c r="B241" s="73" t="s">
        <v>266</v>
      </c>
      <c r="C241" s="74"/>
      <c r="D241" s="74">
        <v>0</v>
      </c>
      <c r="E241" s="74"/>
      <c r="F241" s="74">
        <f t="shared" si="119"/>
        <v>0</v>
      </c>
      <c r="G241" s="75"/>
      <c r="H241" s="74"/>
      <c r="I241" s="74">
        <v>0</v>
      </c>
      <c r="J241" s="74"/>
      <c r="K241" s="74">
        <f t="shared" si="120"/>
        <v>0</v>
      </c>
      <c r="L241" s="75"/>
      <c r="M241" s="74">
        <f t="shared" si="121"/>
        <v>0</v>
      </c>
      <c r="N241" s="74">
        <f t="shared" si="121"/>
        <v>0</v>
      </c>
      <c r="O241" s="74"/>
      <c r="P241" s="74">
        <f t="shared" si="122"/>
        <v>0</v>
      </c>
      <c r="Q241" s="75"/>
      <c r="R241" s="74"/>
      <c r="S241" s="74">
        <v>0</v>
      </c>
      <c r="T241" s="74"/>
      <c r="U241" s="74">
        <f t="shared" si="123"/>
        <v>0</v>
      </c>
      <c r="V241" s="75"/>
      <c r="W241" s="74"/>
      <c r="X241" s="74">
        <v>0</v>
      </c>
      <c r="Y241" s="74"/>
      <c r="Z241" s="74">
        <f t="shared" si="124"/>
        <v>0</v>
      </c>
      <c r="AA241" s="75"/>
      <c r="AB241" s="74">
        <f t="shared" si="125"/>
        <v>0</v>
      </c>
      <c r="AC241" s="74">
        <f t="shared" si="125"/>
        <v>0</v>
      </c>
      <c r="AD241" s="74"/>
      <c r="AE241" s="74">
        <f t="shared" si="126"/>
        <v>0</v>
      </c>
      <c r="AF241" s="75"/>
      <c r="AG241" s="74"/>
      <c r="AH241" s="74">
        <v>0</v>
      </c>
      <c r="AI241" s="74"/>
      <c r="AJ241" s="74">
        <f t="shared" si="127"/>
        <v>0</v>
      </c>
      <c r="AK241" s="75"/>
      <c r="AL241" s="74"/>
      <c r="AM241" s="74">
        <v>0</v>
      </c>
      <c r="AN241" s="74"/>
      <c r="AO241" s="74">
        <f t="shared" si="128"/>
        <v>0</v>
      </c>
      <c r="AP241" s="75"/>
      <c r="AQ241" s="74"/>
      <c r="AR241" s="74">
        <v>0</v>
      </c>
      <c r="AS241" s="74"/>
      <c r="AT241" s="74">
        <f t="shared" si="129"/>
        <v>0</v>
      </c>
      <c r="AU241" s="75"/>
      <c r="AV241" s="74"/>
      <c r="AW241" s="74">
        <v>0</v>
      </c>
      <c r="AX241" s="74"/>
      <c r="AY241" s="74">
        <f t="shared" si="130"/>
        <v>0</v>
      </c>
      <c r="AZ241" s="75"/>
    </row>
    <row r="242" spans="1:52" s="46" customFormat="1" ht="12" hidden="1" customHeight="1">
      <c r="A242" s="417">
        <v>280</v>
      </c>
      <c r="B242" s="73" t="s">
        <v>267</v>
      </c>
      <c r="C242" s="74"/>
      <c r="D242" s="74">
        <v>0</v>
      </c>
      <c r="E242" s="74"/>
      <c r="F242" s="74">
        <f t="shared" si="119"/>
        <v>0</v>
      </c>
      <c r="G242" s="75"/>
      <c r="H242" s="74"/>
      <c r="I242" s="74">
        <v>0</v>
      </c>
      <c r="J242" s="74"/>
      <c r="K242" s="74">
        <f t="shared" si="120"/>
        <v>0</v>
      </c>
      <c r="L242" s="75"/>
      <c r="M242" s="74">
        <f t="shared" si="121"/>
        <v>0</v>
      </c>
      <c r="N242" s="74">
        <f t="shared" si="121"/>
        <v>0</v>
      </c>
      <c r="O242" s="74"/>
      <c r="P242" s="74">
        <f t="shared" si="122"/>
        <v>0</v>
      </c>
      <c r="Q242" s="75"/>
      <c r="R242" s="74"/>
      <c r="S242" s="74">
        <v>0</v>
      </c>
      <c r="T242" s="74"/>
      <c r="U242" s="74">
        <f t="shared" si="123"/>
        <v>0</v>
      </c>
      <c r="V242" s="75"/>
      <c r="W242" s="74"/>
      <c r="X242" s="74">
        <v>0</v>
      </c>
      <c r="Y242" s="74"/>
      <c r="Z242" s="74">
        <f t="shared" si="124"/>
        <v>0</v>
      </c>
      <c r="AA242" s="75"/>
      <c r="AB242" s="74">
        <f t="shared" si="125"/>
        <v>0</v>
      </c>
      <c r="AC242" s="74">
        <f t="shared" si="125"/>
        <v>0</v>
      </c>
      <c r="AD242" s="74"/>
      <c r="AE242" s="74">
        <f t="shared" si="126"/>
        <v>0</v>
      </c>
      <c r="AF242" s="75"/>
      <c r="AG242" s="74"/>
      <c r="AH242" s="74">
        <v>0</v>
      </c>
      <c r="AI242" s="74"/>
      <c r="AJ242" s="74">
        <f t="shared" si="127"/>
        <v>0</v>
      </c>
      <c r="AK242" s="75"/>
      <c r="AL242" s="74"/>
      <c r="AM242" s="74">
        <v>0</v>
      </c>
      <c r="AN242" s="74"/>
      <c r="AO242" s="74">
        <f t="shared" si="128"/>
        <v>0</v>
      </c>
      <c r="AP242" s="75"/>
      <c r="AQ242" s="74"/>
      <c r="AR242" s="74">
        <v>0</v>
      </c>
      <c r="AS242" s="74"/>
      <c r="AT242" s="74">
        <f t="shared" si="129"/>
        <v>0</v>
      </c>
      <c r="AU242" s="75"/>
      <c r="AV242" s="74"/>
      <c r="AW242" s="74">
        <v>0</v>
      </c>
      <c r="AX242" s="74"/>
      <c r="AY242" s="74">
        <f t="shared" si="130"/>
        <v>0</v>
      </c>
      <c r="AZ242" s="75"/>
    </row>
    <row r="243" spans="1:52" s="46" customFormat="1" ht="12" hidden="1" customHeight="1">
      <c r="A243" s="417">
        <v>290</v>
      </c>
      <c r="B243" s="73" t="s">
        <v>268</v>
      </c>
      <c r="C243" s="74"/>
      <c r="D243" s="74">
        <v>0</v>
      </c>
      <c r="E243" s="74"/>
      <c r="F243" s="74">
        <f t="shared" si="119"/>
        <v>0</v>
      </c>
      <c r="G243" s="75"/>
      <c r="H243" s="74"/>
      <c r="I243" s="74">
        <v>0</v>
      </c>
      <c r="J243" s="74"/>
      <c r="K243" s="74">
        <f t="shared" si="120"/>
        <v>0</v>
      </c>
      <c r="L243" s="75"/>
      <c r="M243" s="74">
        <f t="shared" si="121"/>
        <v>0</v>
      </c>
      <c r="N243" s="74">
        <f t="shared" si="121"/>
        <v>0</v>
      </c>
      <c r="O243" s="74"/>
      <c r="P243" s="74">
        <f t="shared" si="122"/>
        <v>0</v>
      </c>
      <c r="Q243" s="75"/>
      <c r="R243" s="74"/>
      <c r="S243" s="74">
        <v>0</v>
      </c>
      <c r="T243" s="74"/>
      <c r="U243" s="74">
        <f t="shared" si="123"/>
        <v>0</v>
      </c>
      <c r="V243" s="75"/>
      <c r="W243" s="74"/>
      <c r="X243" s="74">
        <v>0</v>
      </c>
      <c r="Y243" s="74"/>
      <c r="Z243" s="74">
        <f t="shared" si="124"/>
        <v>0</v>
      </c>
      <c r="AA243" s="75"/>
      <c r="AB243" s="74">
        <f t="shared" si="125"/>
        <v>0</v>
      </c>
      <c r="AC243" s="74">
        <f t="shared" si="125"/>
        <v>0</v>
      </c>
      <c r="AD243" s="74"/>
      <c r="AE243" s="74">
        <f t="shared" si="126"/>
        <v>0</v>
      </c>
      <c r="AF243" s="75"/>
      <c r="AG243" s="74"/>
      <c r="AH243" s="74">
        <v>0</v>
      </c>
      <c r="AI243" s="74"/>
      <c r="AJ243" s="74">
        <f t="shared" si="127"/>
        <v>0</v>
      </c>
      <c r="AK243" s="75"/>
      <c r="AL243" s="74"/>
      <c r="AM243" s="74">
        <v>0</v>
      </c>
      <c r="AN243" s="74"/>
      <c r="AO243" s="74">
        <f t="shared" si="128"/>
        <v>0</v>
      </c>
      <c r="AP243" s="75"/>
      <c r="AQ243" s="74"/>
      <c r="AR243" s="74">
        <v>0</v>
      </c>
      <c r="AS243" s="74"/>
      <c r="AT243" s="74">
        <f t="shared" si="129"/>
        <v>0</v>
      </c>
      <c r="AU243" s="75"/>
      <c r="AV243" s="74"/>
      <c r="AW243" s="74">
        <v>0</v>
      </c>
      <c r="AX243" s="74"/>
      <c r="AY243" s="74">
        <f t="shared" si="130"/>
        <v>0</v>
      </c>
      <c r="AZ243" s="75"/>
    </row>
    <row r="244" spans="1:52" s="46" customFormat="1" ht="12" hidden="1" customHeight="1">
      <c r="A244" s="145"/>
      <c r="B244" s="73"/>
      <c r="C244" s="74"/>
      <c r="D244" s="74"/>
      <c r="E244" s="74"/>
      <c r="F244" s="74"/>
      <c r="G244" s="75"/>
      <c r="H244" s="74"/>
      <c r="I244" s="74"/>
      <c r="J244" s="74"/>
      <c r="K244" s="74"/>
      <c r="L244" s="75"/>
      <c r="M244" s="74"/>
      <c r="N244" s="74"/>
      <c r="O244" s="74"/>
      <c r="P244" s="74"/>
      <c r="Q244" s="75"/>
      <c r="R244" s="74"/>
      <c r="S244" s="74"/>
      <c r="T244" s="74"/>
      <c r="U244" s="74"/>
      <c r="V244" s="75"/>
      <c r="W244" s="74"/>
      <c r="X244" s="74"/>
      <c r="Y244" s="74"/>
      <c r="Z244" s="74"/>
      <c r="AA244" s="75"/>
      <c r="AB244" s="74"/>
      <c r="AC244" s="74"/>
      <c r="AD244" s="74"/>
      <c r="AE244" s="74"/>
      <c r="AF244" s="75"/>
      <c r="AG244" s="74"/>
      <c r="AH244" s="74"/>
      <c r="AI244" s="74"/>
      <c r="AJ244" s="74"/>
      <c r="AK244" s="75"/>
      <c r="AL244" s="74"/>
      <c r="AM244" s="74"/>
      <c r="AN244" s="74"/>
      <c r="AO244" s="74"/>
      <c r="AP244" s="75"/>
      <c r="AQ244" s="74"/>
      <c r="AR244" s="74"/>
      <c r="AS244" s="74"/>
      <c r="AT244" s="74"/>
      <c r="AU244" s="75"/>
      <c r="AV244" s="74"/>
      <c r="AW244" s="74"/>
      <c r="AX244" s="74"/>
      <c r="AY244" s="74"/>
      <c r="AZ244" s="75"/>
    </row>
    <row r="245" spans="1:52" s="47" customFormat="1" ht="12" customHeight="1">
      <c r="A245" s="55"/>
      <c r="B245" s="134" t="s">
        <v>471</v>
      </c>
      <c r="C245" s="76">
        <f>SUM(C232:C244)</f>
        <v>0</v>
      </c>
      <c r="D245" s="76">
        <f>SUM(D232:D244)</f>
        <v>14583.9</v>
      </c>
      <c r="E245" s="76"/>
      <c r="F245" s="76">
        <f>SUM(C245:E245)</f>
        <v>14583.9</v>
      </c>
      <c r="G245" s="77"/>
      <c r="H245" s="76">
        <f>SUM(H232:H244)</f>
        <v>0</v>
      </c>
      <c r="I245" s="76">
        <f>SUM(I232:I244)</f>
        <v>14583.9</v>
      </c>
      <c r="J245" s="76"/>
      <c r="K245" s="76">
        <f>SUM(H245:J245)</f>
        <v>14583.9</v>
      </c>
      <c r="L245" s="77"/>
      <c r="M245" s="76">
        <f>INDEX($C245:$E245,1,MATCH(M$8,$C$8:$E$8,0))-INDEX($H245:$J245,1,MATCH(M$8,$H$8:$J$8,0))</f>
        <v>0</v>
      </c>
      <c r="N245" s="76">
        <f>INDEX($C245:$E245,1,MATCH(N$8,$C$8:$E$8,0))-INDEX($H245:$J245,1,MATCH(N$8,$H$8:$J$8,0))</f>
        <v>0</v>
      </c>
      <c r="O245" s="76"/>
      <c r="P245" s="76">
        <f>SUM(M245:O245)</f>
        <v>0</v>
      </c>
      <c r="Q245" s="77"/>
      <c r="R245" s="76">
        <f>SUM(R232:R244)</f>
        <v>0</v>
      </c>
      <c r="S245" s="76">
        <f>SUM(S232:S244)</f>
        <v>173938.97000000006</v>
      </c>
      <c r="T245" s="76"/>
      <c r="U245" s="76">
        <f>SUM(R245:T245)</f>
        <v>173938.97000000006</v>
      </c>
      <c r="V245" s="77"/>
      <c r="W245" s="76">
        <f>SUM(W232:W244)</f>
        <v>0</v>
      </c>
      <c r="X245" s="76">
        <f>SUM(X232:X244)</f>
        <v>173938.97000000006</v>
      </c>
      <c r="Y245" s="76"/>
      <c r="Z245" s="76">
        <f>SUM(W245:Y245)</f>
        <v>173938.97000000006</v>
      </c>
      <c r="AA245" s="77"/>
      <c r="AB245" s="76">
        <f>INDEX($C245:$E245,1,MATCH(AB$8,$C$8:$E$8,0))-INDEX($H245:$J245,1,MATCH(AB$8,$H$8:$J$8,0))</f>
        <v>0</v>
      </c>
      <c r="AC245" s="76">
        <f>INDEX($C245:$E245,1,MATCH(AC$8,$C$8:$E$8,0))-INDEX($H245:$J245,1,MATCH(AC$8,$H$8:$J$8,0))</f>
        <v>0</v>
      </c>
      <c r="AD245" s="76"/>
      <c r="AE245" s="76">
        <f>SUM(AB245:AD245)</f>
        <v>0</v>
      </c>
      <c r="AF245" s="77"/>
      <c r="AG245" s="76">
        <f>SUM(AG232:AG244)</f>
        <v>0</v>
      </c>
      <c r="AH245" s="76">
        <f>SUM(AH232:AH244)</f>
        <v>263249.86199999996</v>
      </c>
      <c r="AI245" s="76"/>
      <c r="AJ245" s="76">
        <f>SUM(AG245:AI245)</f>
        <v>263249.86199999996</v>
      </c>
      <c r="AK245" s="77"/>
      <c r="AL245" s="76">
        <f>SUM(AL232:AL244)</f>
        <v>0</v>
      </c>
      <c r="AM245" s="76">
        <f>SUM(AM232:AM244)</f>
        <v>399497.54479999997</v>
      </c>
      <c r="AN245" s="76"/>
      <c r="AO245" s="76">
        <f>SUM(AL245:AN245)</f>
        <v>399497.54479999997</v>
      </c>
      <c r="AP245" s="77"/>
      <c r="AQ245" s="76">
        <f>SUM(AQ232:AQ244)</f>
        <v>0</v>
      </c>
      <c r="AR245" s="76">
        <f>SUM(AR232:AR244)</f>
        <v>523529.69609599991</v>
      </c>
      <c r="AS245" s="76"/>
      <c r="AT245" s="76">
        <f>SUM(AQ245:AS245)</f>
        <v>523529.69609599991</v>
      </c>
      <c r="AU245" s="77"/>
      <c r="AV245" s="76">
        <f>SUM(AV232:AV244)</f>
        <v>0</v>
      </c>
      <c r="AW245" s="76">
        <f>SUM(AW232:AW244)</f>
        <v>636454.97390792007</v>
      </c>
      <c r="AX245" s="76"/>
      <c r="AY245" s="76">
        <f>SUM(AV245:AX245)</f>
        <v>636454.97390792007</v>
      </c>
      <c r="AZ245" s="77"/>
    </row>
    <row r="246" spans="1:52" s="46" customFormat="1" ht="12" customHeight="1">
      <c r="A246" s="55"/>
      <c r="B246" s="73"/>
      <c r="C246" s="74"/>
      <c r="D246" s="74"/>
      <c r="E246" s="74"/>
      <c r="F246" s="74"/>
      <c r="G246" s="75"/>
      <c r="H246" s="74"/>
      <c r="I246" s="74"/>
      <c r="J246" s="74"/>
      <c r="K246" s="74"/>
      <c r="L246" s="75"/>
      <c r="M246" s="74"/>
      <c r="N246" s="74"/>
      <c r="O246" s="74"/>
      <c r="P246" s="74"/>
      <c r="Q246" s="75"/>
      <c r="R246" s="74"/>
      <c r="S246" s="74"/>
      <c r="T246" s="74"/>
      <c r="U246" s="74"/>
      <c r="V246" s="75"/>
      <c r="W246" s="74"/>
      <c r="X246" s="74"/>
      <c r="Y246" s="74"/>
      <c r="Z246" s="74"/>
      <c r="AA246" s="75"/>
      <c r="AB246" s="74"/>
      <c r="AC246" s="74"/>
      <c r="AD246" s="74"/>
      <c r="AE246" s="74"/>
      <c r="AF246" s="75"/>
      <c r="AG246" s="74"/>
      <c r="AH246" s="74"/>
      <c r="AI246" s="74"/>
      <c r="AJ246" s="74"/>
      <c r="AK246" s="75"/>
      <c r="AL246" s="74"/>
      <c r="AM246" s="74"/>
      <c r="AN246" s="74"/>
      <c r="AO246" s="74"/>
      <c r="AP246" s="75"/>
      <c r="AQ246" s="74"/>
      <c r="AR246" s="74"/>
      <c r="AS246" s="74"/>
      <c r="AT246" s="74"/>
      <c r="AU246" s="75"/>
      <c r="AV246" s="74"/>
      <c r="AW246" s="74"/>
      <c r="AX246" s="74"/>
      <c r="AY246" s="74"/>
      <c r="AZ246" s="75"/>
    </row>
    <row r="247" spans="1:52" s="47" customFormat="1" ht="12" customHeight="1">
      <c r="A247" s="134" t="s">
        <v>137</v>
      </c>
      <c r="C247" s="81"/>
      <c r="D247" s="81"/>
      <c r="E247" s="81"/>
      <c r="F247" s="81"/>
      <c r="G247" s="82"/>
      <c r="H247" s="81"/>
      <c r="I247" s="81"/>
      <c r="J247" s="81"/>
      <c r="K247" s="81"/>
      <c r="L247" s="82"/>
      <c r="M247" s="81"/>
      <c r="N247" s="81"/>
      <c r="O247" s="81"/>
      <c r="P247" s="81"/>
      <c r="Q247" s="82"/>
      <c r="R247" s="81"/>
      <c r="S247" s="81"/>
      <c r="T247" s="81"/>
      <c r="U247" s="81"/>
      <c r="V247" s="82"/>
      <c r="W247" s="81"/>
      <c r="X247" s="81"/>
      <c r="Y247" s="81"/>
      <c r="Z247" s="81"/>
      <c r="AA247" s="82"/>
      <c r="AB247" s="81"/>
      <c r="AC247" s="81"/>
      <c r="AD247" s="81"/>
      <c r="AE247" s="81"/>
      <c r="AF247" s="82"/>
      <c r="AG247" s="81"/>
      <c r="AH247" s="81"/>
      <c r="AI247" s="81"/>
      <c r="AJ247" s="81"/>
      <c r="AK247" s="82"/>
      <c r="AL247" s="81"/>
      <c r="AM247" s="81"/>
      <c r="AN247" s="81"/>
      <c r="AO247" s="81"/>
      <c r="AP247" s="82"/>
      <c r="AQ247" s="81"/>
      <c r="AR247" s="81"/>
      <c r="AS247" s="81"/>
      <c r="AT247" s="81"/>
      <c r="AU247" s="82"/>
      <c r="AV247" s="81"/>
      <c r="AW247" s="81"/>
      <c r="AX247" s="81"/>
      <c r="AY247" s="81"/>
      <c r="AZ247" s="82"/>
    </row>
    <row r="248" spans="1:52" s="46" customFormat="1" ht="12" hidden="1" customHeight="1">
      <c r="A248" s="145" t="s">
        <v>24</v>
      </c>
      <c r="B248" s="73"/>
      <c r="C248" s="74"/>
      <c r="D248" s="74"/>
      <c r="E248" s="74"/>
      <c r="F248" s="74">
        <f t="shared" ref="F248:F268" si="131">SUM(C248:E248)</f>
        <v>0</v>
      </c>
      <c r="G248" s="75"/>
      <c r="H248" s="74"/>
      <c r="I248" s="74"/>
      <c r="J248" s="74"/>
      <c r="K248" s="74">
        <f t="shared" ref="K248:K268" si="132">SUM(H248:J248)</f>
        <v>0</v>
      </c>
      <c r="L248" s="75"/>
      <c r="M248" s="74">
        <f t="shared" ref="M248:N268" si="133">INDEX($C248:$E248,1,MATCH(M$8,$C$8:$E$8,0))-INDEX($H248:$J248,1,MATCH(M$8,$H$8:$J$8,0))</f>
        <v>0</v>
      </c>
      <c r="N248" s="74">
        <f t="shared" si="133"/>
        <v>0</v>
      </c>
      <c r="O248" s="74"/>
      <c r="P248" s="74">
        <f t="shared" ref="P248:P268" si="134">SUM(M248:O248)</f>
        <v>0</v>
      </c>
      <c r="Q248" s="75"/>
      <c r="R248" s="74"/>
      <c r="S248" s="74"/>
      <c r="T248" s="74"/>
      <c r="U248" s="74">
        <f t="shared" ref="U248:U268" si="135">SUM(R248:T248)</f>
        <v>0</v>
      </c>
      <c r="V248" s="75"/>
      <c r="W248" s="74"/>
      <c r="X248" s="74"/>
      <c r="Y248" s="74"/>
      <c r="Z248" s="74">
        <f t="shared" ref="Z248:Z268" si="136">SUM(W248:Y248)</f>
        <v>0</v>
      </c>
      <c r="AA248" s="75"/>
      <c r="AB248" s="74">
        <f t="shared" ref="AB248:AC268" si="137">INDEX($C248:$E248,1,MATCH(AB$8,$C$8:$E$8,0))-INDEX($H248:$J248,1,MATCH(AB$8,$H$8:$J$8,0))</f>
        <v>0</v>
      </c>
      <c r="AC248" s="74">
        <f t="shared" si="137"/>
        <v>0</v>
      </c>
      <c r="AD248" s="74"/>
      <c r="AE248" s="74">
        <f t="shared" ref="AE248:AE268" si="138">SUM(AB248:AD248)</f>
        <v>0</v>
      </c>
      <c r="AF248" s="75"/>
      <c r="AG248" s="74"/>
      <c r="AH248" s="74"/>
      <c r="AI248" s="74"/>
      <c r="AJ248" s="74">
        <f t="shared" ref="AJ248:AJ268" si="139">SUM(AG248:AI248)</f>
        <v>0</v>
      </c>
      <c r="AK248" s="75"/>
      <c r="AL248" s="74"/>
      <c r="AM248" s="74"/>
      <c r="AN248" s="74"/>
      <c r="AO248" s="74">
        <f t="shared" ref="AO248:AO268" si="140">SUM(AL248:AN248)</f>
        <v>0</v>
      </c>
      <c r="AP248" s="75"/>
      <c r="AQ248" s="74"/>
      <c r="AR248" s="74"/>
      <c r="AS248" s="74"/>
      <c r="AT248" s="74">
        <f t="shared" ref="AT248:AT268" si="141">SUM(AQ248:AS248)</f>
        <v>0</v>
      </c>
      <c r="AU248" s="75"/>
      <c r="AV248" s="74"/>
      <c r="AW248" s="74"/>
      <c r="AX248" s="74"/>
      <c r="AY248" s="74">
        <f t="shared" ref="AY248:AY268" si="142">SUM(AV248:AX248)</f>
        <v>0</v>
      </c>
      <c r="AZ248" s="75"/>
    </row>
    <row r="249" spans="1:52" s="46" customFormat="1" ht="12" hidden="1" customHeight="1">
      <c r="A249" s="417">
        <v>300</v>
      </c>
      <c r="B249" s="73" t="s">
        <v>137</v>
      </c>
      <c r="C249" s="74"/>
      <c r="D249" s="74">
        <v>0</v>
      </c>
      <c r="E249" s="74"/>
      <c r="F249" s="74">
        <f t="shared" si="131"/>
        <v>0</v>
      </c>
      <c r="G249" s="75"/>
      <c r="H249" s="74"/>
      <c r="I249" s="74">
        <v>0</v>
      </c>
      <c r="J249" s="74"/>
      <c r="K249" s="74">
        <f t="shared" si="132"/>
        <v>0</v>
      </c>
      <c r="L249" s="75"/>
      <c r="M249" s="74">
        <f t="shared" si="133"/>
        <v>0</v>
      </c>
      <c r="N249" s="74">
        <f t="shared" si="133"/>
        <v>0</v>
      </c>
      <c r="O249" s="74"/>
      <c r="P249" s="74">
        <f t="shared" si="134"/>
        <v>0</v>
      </c>
      <c r="Q249" s="75"/>
      <c r="R249" s="74"/>
      <c r="S249" s="74">
        <v>0</v>
      </c>
      <c r="T249" s="74"/>
      <c r="U249" s="74">
        <f t="shared" si="135"/>
        <v>0</v>
      </c>
      <c r="V249" s="75"/>
      <c r="W249" s="74"/>
      <c r="X249" s="74">
        <v>0</v>
      </c>
      <c r="Y249" s="74"/>
      <c r="Z249" s="74">
        <f t="shared" si="136"/>
        <v>0</v>
      </c>
      <c r="AA249" s="75"/>
      <c r="AB249" s="74">
        <f t="shared" si="137"/>
        <v>0</v>
      </c>
      <c r="AC249" s="74">
        <f t="shared" si="137"/>
        <v>0</v>
      </c>
      <c r="AD249" s="74"/>
      <c r="AE249" s="74">
        <f t="shared" si="138"/>
        <v>0</v>
      </c>
      <c r="AF249" s="75"/>
      <c r="AG249" s="74"/>
      <c r="AH249" s="74">
        <v>0</v>
      </c>
      <c r="AI249" s="74"/>
      <c r="AJ249" s="74">
        <f t="shared" si="139"/>
        <v>0</v>
      </c>
      <c r="AK249" s="75"/>
      <c r="AL249" s="74"/>
      <c r="AM249" s="74">
        <v>0</v>
      </c>
      <c r="AN249" s="74"/>
      <c r="AO249" s="74">
        <f t="shared" si="140"/>
        <v>0</v>
      </c>
      <c r="AP249" s="75"/>
      <c r="AQ249" s="74"/>
      <c r="AR249" s="74">
        <v>0</v>
      </c>
      <c r="AS249" s="74"/>
      <c r="AT249" s="74">
        <f t="shared" si="141"/>
        <v>0</v>
      </c>
      <c r="AU249" s="75"/>
      <c r="AV249" s="74"/>
      <c r="AW249" s="74">
        <v>0</v>
      </c>
      <c r="AX249" s="74"/>
      <c r="AY249" s="74">
        <f t="shared" si="142"/>
        <v>0</v>
      </c>
      <c r="AZ249" s="75"/>
    </row>
    <row r="250" spans="1:52" s="46" customFormat="1" ht="12" customHeight="1">
      <c r="A250" s="417">
        <v>310</v>
      </c>
      <c r="B250" s="73" t="s">
        <v>269</v>
      </c>
      <c r="C250" s="74"/>
      <c r="D250" s="74">
        <v>1983.34</v>
      </c>
      <c r="E250" s="74"/>
      <c r="F250" s="74">
        <f t="shared" si="131"/>
        <v>1983.34</v>
      </c>
      <c r="G250" s="75"/>
      <c r="H250" s="74"/>
      <c r="I250" s="74">
        <v>1983.34</v>
      </c>
      <c r="J250" s="74"/>
      <c r="K250" s="74">
        <f t="shared" si="132"/>
        <v>1983.34</v>
      </c>
      <c r="L250" s="75"/>
      <c r="M250" s="74">
        <f t="shared" si="133"/>
        <v>0</v>
      </c>
      <c r="N250" s="74">
        <f t="shared" si="133"/>
        <v>0</v>
      </c>
      <c r="O250" s="74"/>
      <c r="P250" s="74">
        <f t="shared" si="134"/>
        <v>0</v>
      </c>
      <c r="Q250" s="75"/>
      <c r="R250" s="74"/>
      <c r="S250" s="74">
        <v>1925</v>
      </c>
      <c r="T250" s="74"/>
      <c r="U250" s="74">
        <f t="shared" si="135"/>
        <v>1925</v>
      </c>
      <c r="V250" s="75"/>
      <c r="W250" s="74"/>
      <c r="X250" s="74">
        <v>1925</v>
      </c>
      <c r="Y250" s="74"/>
      <c r="Z250" s="74">
        <f t="shared" si="136"/>
        <v>1925</v>
      </c>
      <c r="AA250" s="75"/>
      <c r="AB250" s="74">
        <f t="shared" si="137"/>
        <v>0</v>
      </c>
      <c r="AC250" s="74">
        <f t="shared" si="137"/>
        <v>0</v>
      </c>
      <c r="AD250" s="74"/>
      <c r="AE250" s="74">
        <f t="shared" si="138"/>
        <v>0</v>
      </c>
      <c r="AF250" s="75"/>
      <c r="AG250" s="74"/>
      <c r="AH250" s="74">
        <v>2967.7083333333298</v>
      </c>
      <c r="AI250" s="74"/>
      <c r="AJ250" s="74">
        <f t="shared" si="139"/>
        <v>2967.7083333333298</v>
      </c>
      <c r="AK250" s="75"/>
      <c r="AL250" s="74"/>
      <c r="AM250" s="74">
        <v>4375</v>
      </c>
      <c r="AN250" s="74"/>
      <c r="AO250" s="74">
        <f t="shared" si="140"/>
        <v>4375</v>
      </c>
      <c r="AP250" s="75"/>
      <c r="AQ250" s="74"/>
      <c r="AR250" s="74">
        <v>5600</v>
      </c>
      <c r="AS250" s="74"/>
      <c r="AT250" s="74">
        <f t="shared" si="141"/>
        <v>5600</v>
      </c>
      <c r="AU250" s="75"/>
      <c r="AV250" s="74"/>
      <c r="AW250" s="74">
        <v>6650</v>
      </c>
      <c r="AX250" s="74"/>
      <c r="AY250" s="74">
        <f t="shared" si="142"/>
        <v>6650</v>
      </c>
      <c r="AZ250" s="75"/>
    </row>
    <row r="251" spans="1:52" s="46" customFormat="1" ht="12" customHeight="1">
      <c r="A251" s="417">
        <v>320</v>
      </c>
      <c r="B251" s="73" t="s">
        <v>270</v>
      </c>
      <c r="C251" s="74"/>
      <c r="D251" s="74">
        <v>18000</v>
      </c>
      <c r="E251" s="74"/>
      <c r="F251" s="74">
        <f t="shared" si="131"/>
        <v>18000</v>
      </c>
      <c r="G251" s="75"/>
      <c r="H251" s="74"/>
      <c r="I251" s="74">
        <v>18000</v>
      </c>
      <c r="J251" s="74"/>
      <c r="K251" s="74">
        <f t="shared" si="132"/>
        <v>18000</v>
      </c>
      <c r="L251" s="75"/>
      <c r="M251" s="74">
        <f t="shared" si="133"/>
        <v>0</v>
      </c>
      <c r="N251" s="74">
        <f t="shared" si="133"/>
        <v>0</v>
      </c>
      <c r="O251" s="74"/>
      <c r="P251" s="74">
        <f t="shared" si="134"/>
        <v>0</v>
      </c>
      <c r="Q251" s="75"/>
      <c r="R251" s="74"/>
      <c r="S251" s="74">
        <v>49852</v>
      </c>
      <c r="T251" s="74"/>
      <c r="U251" s="74">
        <f t="shared" si="135"/>
        <v>49852</v>
      </c>
      <c r="V251" s="75"/>
      <c r="W251" s="74"/>
      <c r="X251" s="74">
        <v>49852</v>
      </c>
      <c r="Y251" s="74"/>
      <c r="Z251" s="74">
        <f t="shared" si="136"/>
        <v>49852</v>
      </c>
      <c r="AA251" s="75"/>
      <c r="AB251" s="74">
        <f t="shared" si="137"/>
        <v>0</v>
      </c>
      <c r="AC251" s="74">
        <f t="shared" si="137"/>
        <v>0</v>
      </c>
      <c r="AD251" s="74"/>
      <c r="AE251" s="74">
        <f t="shared" si="138"/>
        <v>0</v>
      </c>
      <c r="AF251" s="75"/>
      <c r="AG251" s="74"/>
      <c r="AH251" s="74">
        <v>59778</v>
      </c>
      <c r="AI251" s="74"/>
      <c r="AJ251" s="74">
        <f t="shared" si="139"/>
        <v>59778</v>
      </c>
      <c r="AK251" s="75"/>
      <c r="AL251" s="74"/>
      <c r="AM251" s="74">
        <v>79704</v>
      </c>
      <c r="AN251" s="74"/>
      <c r="AO251" s="74">
        <f t="shared" si="140"/>
        <v>79704</v>
      </c>
      <c r="AP251" s="75"/>
      <c r="AQ251" s="74"/>
      <c r="AR251" s="74">
        <v>99630</v>
      </c>
      <c r="AS251" s="74"/>
      <c r="AT251" s="74">
        <f t="shared" si="141"/>
        <v>99630</v>
      </c>
      <c r="AU251" s="75"/>
      <c r="AV251" s="74"/>
      <c r="AW251" s="74">
        <v>119556</v>
      </c>
      <c r="AX251" s="74"/>
      <c r="AY251" s="74">
        <f t="shared" si="142"/>
        <v>119556</v>
      </c>
      <c r="AZ251" s="75"/>
    </row>
    <row r="252" spans="1:52" s="46" customFormat="1" ht="12" customHeight="1">
      <c r="A252" s="417">
        <v>330</v>
      </c>
      <c r="B252" s="73" t="s">
        <v>271</v>
      </c>
      <c r="C252" s="74"/>
      <c r="D252" s="74">
        <v>0</v>
      </c>
      <c r="E252" s="74"/>
      <c r="F252" s="74">
        <f t="shared" si="131"/>
        <v>0</v>
      </c>
      <c r="G252" s="75"/>
      <c r="H252" s="74"/>
      <c r="I252" s="74">
        <v>0</v>
      </c>
      <c r="J252" s="74"/>
      <c r="K252" s="74">
        <f t="shared" si="132"/>
        <v>0</v>
      </c>
      <c r="L252" s="75"/>
      <c r="M252" s="74">
        <f t="shared" si="133"/>
        <v>0</v>
      </c>
      <c r="N252" s="74">
        <f t="shared" si="133"/>
        <v>0</v>
      </c>
      <c r="O252" s="74"/>
      <c r="P252" s="74">
        <f t="shared" si="134"/>
        <v>0</v>
      </c>
      <c r="Q252" s="75"/>
      <c r="R252" s="74"/>
      <c r="S252" s="74">
        <v>7290</v>
      </c>
      <c r="T252" s="74"/>
      <c r="U252" s="74">
        <f t="shared" si="135"/>
        <v>7290</v>
      </c>
      <c r="V252" s="75"/>
      <c r="W252" s="74"/>
      <c r="X252" s="74">
        <v>7290</v>
      </c>
      <c r="Y252" s="74"/>
      <c r="Z252" s="74">
        <f t="shared" si="136"/>
        <v>7290</v>
      </c>
      <c r="AA252" s="75"/>
      <c r="AB252" s="74">
        <f t="shared" si="137"/>
        <v>0</v>
      </c>
      <c r="AC252" s="74">
        <f t="shared" si="137"/>
        <v>0</v>
      </c>
      <c r="AD252" s="74"/>
      <c r="AE252" s="74">
        <f t="shared" si="138"/>
        <v>0</v>
      </c>
      <c r="AF252" s="75"/>
      <c r="AG252" s="74"/>
      <c r="AH252" s="74">
        <v>9720</v>
      </c>
      <c r="AI252" s="74"/>
      <c r="AJ252" s="74">
        <f t="shared" si="139"/>
        <v>9720</v>
      </c>
      <c r="AK252" s="75"/>
      <c r="AL252" s="74"/>
      <c r="AM252" s="74">
        <v>13365</v>
      </c>
      <c r="AN252" s="74"/>
      <c r="AO252" s="74">
        <f t="shared" si="140"/>
        <v>13365</v>
      </c>
      <c r="AP252" s="75"/>
      <c r="AQ252" s="74"/>
      <c r="AR252" s="74">
        <v>17010</v>
      </c>
      <c r="AS252" s="74"/>
      <c r="AT252" s="74">
        <f t="shared" si="141"/>
        <v>17010</v>
      </c>
      <c r="AU252" s="75"/>
      <c r="AV252" s="74"/>
      <c r="AW252" s="74">
        <v>17010</v>
      </c>
      <c r="AX252" s="74"/>
      <c r="AY252" s="74">
        <f t="shared" si="142"/>
        <v>17010</v>
      </c>
      <c r="AZ252" s="75"/>
    </row>
    <row r="253" spans="1:52" s="46" customFormat="1" ht="12" hidden="1" customHeight="1">
      <c r="A253" s="417">
        <v>331</v>
      </c>
      <c r="B253" s="73" t="s">
        <v>272</v>
      </c>
      <c r="C253" s="74"/>
      <c r="D253" s="74">
        <v>0</v>
      </c>
      <c r="E253" s="74"/>
      <c r="F253" s="74">
        <f t="shared" si="131"/>
        <v>0</v>
      </c>
      <c r="G253" s="75"/>
      <c r="H253" s="74"/>
      <c r="I253" s="74">
        <v>0</v>
      </c>
      <c r="J253" s="74"/>
      <c r="K253" s="74">
        <f t="shared" si="132"/>
        <v>0</v>
      </c>
      <c r="L253" s="75"/>
      <c r="M253" s="74">
        <f t="shared" si="133"/>
        <v>0</v>
      </c>
      <c r="N253" s="74">
        <f t="shared" si="133"/>
        <v>0</v>
      </c>
      <c r="O253" s="74"/>
      <c r="P253" s="74">
        <f t="shared" si="134"/>
        <v>0</v>
      </c>
      <c r="Q253" s="75"/>
      <c r="R253" s="74"/>
      <c r="S253" s="74">
        <v>0</v>
      </c>
      <c r="T253" s="74"/>
      <c r="U253" s="74">
        <f t="shared" si="135"/>
        <v>0</v>
      </c>
      <c r="V253" s="75"/>
      <c r="W253" s="74"/>
      <c r="X253" s="74">
        <v>0</v>
      </c>
      <c r="Y253" s="74"/>
      <c r="Z253" s="74">
        <f t="shared" si="136"/>
        <v>0</v>
      </c>
      <c r="AA253" s="75"/>
      <c r="AB253" s="74">
        <f t="shared" si="137"/>
        <v>0</v>
      </c>
      <c r="AC253" s="74">
        <f t="shared" si="137"/>
        <v>0</v>
      </c>
      <c r="AD253" s="74"/>
      <c r="AE253" s="74">
        <f t="shared" si="138"/>
        <v>0</v>
      </c>
      <c r="AF253" s="75"/>
      <c r="AG253" s="74"/>
      <c r="AH253" s="74">
        <v>0</v>
      </c>
      <c r="AI253" s="74"/>
      <c r="AJ253" s="74">
        <f t="shared" si="139"/>
        <v>0</v>
      </c>
      <c r="AK253" s="75"/>
      <c r="AL253" s="74"/>
      <c r="AM253" s="74">
        <v>0</v>
      </c>
      <c r="AN253" s="74"/>
      <c r="AO253" s="74">
        <f t="shared" si="140"/>
        <v>0</v>
      </c>
      <c r="AP253" s="75"/>
      <c r="AQ253" s="74"/>
      <c r="AR253" s="74">
        <v>0</v>
      </c>
      <c r="AS253" s="74"/>
      <c r="AT253" s="74">
        <f t="shared" si="141"/>
        <v>0</v>
      </c>
      <c r="AU253" s="75"/>
      <c r="AV253" s="74"/>
      <c r="AW253" s="74">
        <v>0</v>
      </c>
      <c r="AX253" s="74"/>
      <c r="AY253" s="74">
        <f t="shared" si="142"/>
        <v>0</v>
      </c>
      <c r="AZ253" s="75"/>
    </row>
    <row r="254" spans="1:52" s="46" customFormat="1" ht="12" hidden="1" customHeight="1">
      <c r="A254" s="417">
        <v>332</v>
      </c>
      <c r="B254" s="73" t="s">
        <v>273</v>
      </c>
      <c r="C254" s="74"/>
      <c r="D254" s="74">
        <v>0</v>
      </c>
      <c r="E254" s="74"/>
      <c r="F254" s="74">
        <f t="shared" si="131"/>
        <v>0</v>
      </c>
      <c r="G254" s="75"/>
      <c r="H254" s="74"/>
      <c r="I254" s="74">
        <v>0</v>
      </c>
      <c r="J254" s="74"/>
      <c r="K254" s="74">
        <f t="shared" si="132"/>
        <v>0</v>
      </c>
      <c r="L254" s="75"/>
      <c r="M254" s="74">
        <f t="shared" si="133"/>
        <v>0</v>
      </c>
      <c r="N254" s="74">
        <f t="shared" si="133"/>
        <v>0</v>
      </c>
      <c r="O254" s="74"/>
      <c r="P254" s="74">
        <f t="shared" si="134"/>
        <v>0</v>
      </c>
      <c r="Q254" s="75"/>
      <c r="R254" s="74"/>
      <c r="S254" s="74">
        <v>0</v>
      </c>
      <c r="T254" s="74"/>
      <c r="U254" s="74">
        <f t="shared" si="135"/>
        <v>0</v>
      </c>
      <c r="V254" s="75"/>
      <c r="W254" s="74"/>
      <c r="X254" s="74">
        <v>0</v>
      </c>
      <c r="Y254" s="74"/>
      <c r="Z254" s="74">
        <f t="shared" si="136"/>
        <v>0</v>
      </c>
      <c r="AA254" s="75"/>
      <c r="AB254" s="74">
        <f t="shared" si="137"/>
        <v>0</v>
      </c>
      <c r="AC254" s="74">
        <f t="shared" si="137"/>
        <v>0</v>
      </c>
      <c r="AD254" s="74"/>
      <c r="AE254" s="74">
        <f t="shared" si="138"/>
        <v>0</v>
      </c>
      <c r="AF254" s="75"/>
      <c r="AG254" s="74"/>
      <c r="AH254" s="74">
        <v>0</v>
      </c>
      <c r="AI254" s="74"/>
      <c r="AJ254" s="74">
        <f t="shared" si="139"/>
        <v>0</v>
      </c>
      <c r="AK254" s="75"/>
      <c r="AL254" s="74"/>
      <c r="AM254" s="74">
        <v>0</v>
      </c>
      <c r="AN254" s="74"/>
      <c r="AO254" s="74">
        <f t="shared" si="140"/>
        <v>0</v>
      </c>
      <c r="AP254" s="75"/>
      <c r="AQ254" s="74"/>
      <c r="AR254" s="74">
        <v>0</v>
      </c>
      <c r="AS254" s="74"/>
      <c r="AT254" s="74">
        <f t="shared" si="141"/>
        <v>0</v>
      </c>
      <c r="AU254" s="75"/>
      <c r="AV254" s="74"/>
      <c r="AW254" s="74">
        <v>0</v>
      </c>
      <c r="AX254" s="74"/>
      <c r="AY254" s="74">
        <f t="shared" si="142"/>
        <v>0</v>
      </c>
      <c r="AZ254" s="75"/>
    </row>
    <row r="255" spans="1:52" s="46" customFormat="1" ht="12" hidden="1" customHeight="1">
      <c r="A255" s="417">
        <v>333</v>
      </c>
      <c r="B255" s="73" t="s">
        <v>274</v>
      </c>
      <c r="C255" s="74"/>
      <c r="D255" s="74">
        <v>0</v>
      </c>
      <c r="E255" s="74"/>
      <c r="F255" s="74">
        <f t="shared" si="131"/>
        <v>0</v>
      </c>
      <c r="G255" s="75"/>
      <c r="H255" s="74"/>
      <c r="I255" s="74">
        <v>0</v>
      </c>
      <c r="J255" s="74"/>
      <c r="K255" s="74">
        <f t="shared" si="132"/>
        <v>0</v>
      </c>
      <c r="L255" s="75"/>
      <c r="M255" s="74">
        <f t="shared" si="133"/>
        <v>0</v>
      </c>
      <c r="N255" s="74">
        <f t="shared" si="133"/>
        <v>0</v>
      </c>
      <c r="O255" s="74"/>
      <c r="P255" s="74">
        <f t="shared" si="134"/>
        <v>0</v>
      </c>
      <c r="Q255" s="75"/>
      <c r="R255" s="74"/>
      <c r="S255" s="74">
        <v>0</v>
      </c>
      <c r="T255" s="74"/>
      <c r="U255" s="74">
        <f t="shared" si="135"/>
        <v>0</v>
      </c>
      <c r="V255" s="75"/>
      <c r="W255" s="74"/>
      <c r="X255" s="74">
        <v>0</v>
      </c>
      <c r="Y255" s="74"/>
      <c r="Z255" s="74">
        <f t="shared" si="136"/>
        <v>0</v>
      </c>
      <c r="AA255" s="75"/>
      <c r="AB255" s="74">
        <f t="shared" si="137"/>
        <v>0</v>
      </c>
      <c r="AC255" s="74">
        <f t="shared" si="137"/>
        <v>0</v>
      </c>
      <c r="AD255" s="74"/>
      <c r="AE255" s="74">
        <f t="shared" si="138"/>
        <v>0</v>
      </c>
      <c r="AF255" s="75"/>
      <c r="AG255" s="74"/>
      <c r="AH255" s="74">
        <v>0</v>
      </c>
      <c r="AI255" s="74"/>
      <c r="AJ255" s="74">
        <f t="shared" si="139"/>
        <v>0</v>
      </c>
      <c r="AK255" s="75"/>
      <c r="AL255" s="74"/>
      <c r="AM255" s="74">
        <v>0</v>
      </c>
      <c r="AN255" s="74"/>
      <c r="AO255" s="74">
        <f t="shared" si="140"/>
        <v>0</v>
      </c>
      <c r="AP255" s="75"/>
      <c r="AQ255" s="74"/>
      <c r="AR255" s="74">
        <v>0</v>
      </c>
      <c r="AS255" s="74"/>
      <c r="AT255" s="74">
        <f t="shared" si="141"/>
        <v>0</v>
      </c>
      <c r="AU255" s="75"/>
      <c r="AV255" s="74"/>
      <c r="AW255" s="74">
        <v>0</v>
      </c>
      <c r="AX255" s="74"/>
      <c r="AY255" s="74">
        <f t="shared" si="142"/>
        <v>0</v>
      </c>
      <c r="AZ255" s="75"/>
    </row>
    <row r="256" spans="1:52" s="46" customFormat="1" ht="12" hidden="1" customHeight="1">
      <c r="A256" s="417">
        <v>334</v>
      </c>
      <c r="B256" s="73" t="s">
        <v>275</v>
      </c>
      <c r="C256" s="74"/>
      <c r="D256" s="74">
        <v>0</v>
      </c>
      <c r="E256" s="74"/>
      <c r="F256" s="74">
        <f t="shared" si="131"/>
        <v>0</v>
      </c>
      <c r="G256" s="75"/>
      <c r="H256" s="74"/>
      <c r="I256" s="74">
        <v>0</v>
      </c>
      <c r="J256" s="74"/>
      <c r="K256" s="74">
        <f t="shared" si="132"/>
        <v>0</v>
      </c>
      <c r="L256" s="75"/>
      <c r="M256" s="74">
        <f t="shared" si="133"/>
        <v>0</v>
      </c>
      <c r="N256" s="74">
        <f t="shared" si="133"/>
        <v>0</v>
      </c>
      <c r="O256" s="74"/>
      <c r="P256" s="74">
        <f t="shared" si="134"/>
        <v>0</v>
      </c>
      <c r="Q256" s="75"/>
      <c r="R256" s="74"/>
      <c r="S256" s="74">
        <v>0</v>
      </c>
      <c r="T256" s="74"/>
      <c r="U256" s="74">
        <f t="shared" si="135"/>
        <v>0</v>
      </c>
      <c r="V256" s="75"/>
      <c r="W256" s="74"/>
      <c r="X256" s="74">
        <v>0</v>
      </c>
      <c r="Y256" s="74"/>
      <c r="Z256" s="74">
        <f t="shared" si="136"/>
        <v>0</v>
      </c>
      <c r="AA256" s="75"/>
      <c r="AB256" s="74">
        <f t="shared" si="137"/>
        <v>0</v>
      </c>
      <c r="AC256" s="74">
        <f t="shared" si="137"/>
        <v>0</v>
      </c>
      <c r="AD256" s="74"/>
      <c r="AE256" s="74">
        <f t="shared" si="138"/>
        <v>0</v>
      </c>
      <c r="AF256" s="75"/>
      <c r="AG256" s="74"/>
      <c r="AH256" s="74">
        <v>0</v>
      </c>
      <c r="AI256" s="74"/>
      <c r="AJ256" s="74">
        <f t="shared" si="139"/>
        <v>0</v>
      </c>
      <c r="AK256" s="75"/>
      <c r="AL256" s="74"/>
      <c r="AM256" s="74">
        <v>0</v>
      </c>
      <c r="AN256" s="74"/>
      <c r="AO256" s="74">
        <f t="shared" si="140"/>
        <v>0</v>
      </c>
      <c r="AP256" s="75"/>
      <c r="AQ256" s="74"/>
      <c r="AR256" s="74">
        <v>0</v>
      </c>
      <c r="AS256" s="74"/>
      <c r="AT256" s="74">
        <f t="shared" si="141"/>
        <v>0</v>
      </c>
      <c r="AU256" s="75"/>
      <c r="AV256" s="74"/>
      <c r="AW256" s="74">
        <v>0</v>
      </c>
      <c r="AX256" s="74"/>
      <c r="AY256" s="74">
        <f t="shared" si="142"/>
        <v>0</v>
      </c>
      <c r="AZ256" s="75"/>
    </row>
    <row r="257" spans="1:52" s="46" customFormat="1" ht="12" hidden="1" customHeight="1">
      <c r="A257" s="417">
        <v>335</v>
      </c>
      <c r="B257" s="73" t="s">
        <v>276</v>
      </c>
      <c r="C257" s="74"/>
      <c r="D257" s="74">
        <v>0</v>
      </c>
      <c r="E257" s="74"/>
      <c r="F257" s="74">
        <f t="shared" si="131"/>
        <v>0</v>
      </c>
      <c r="G257" s="75"/>
      <c r="H257" s="74"/>
      <c r="I257" s="74">
        <v>0</v>
      </c>
      <c r="J257" s="74"/>
      <c r="K257" s="74">
        <f t="shared" si="132"/>
        <v>0</v>
      </c>
      <c r="L257" s="75"/>
      <c r="M257" s="74">
        <f t="shared" si="133"/>
        <v>0</v>
      </c>
      <c r="N257" s="74">
        <f t="shared" si="133"/>
        <v>0</v>
      </c>
      <c r="O257" s="74"/>
      <c r="P257" s="74">
        <f t="shared" si="134"/>
        <v>0</v>
      </c>
      <c r="Q257" s="75"/>
      <c r="R257" s="74"/>
      <c r="S257" s="74">
        <v>0</v>
      </c>
      <c r="T257" s="74"/>
      <c r="U257" s="74">
        <f t="shared" si="135"/>
        <v>0</v>
      </c>
      <c r="V257" s="75"/>
      <c r="W257" s="74"/>
      <c r="X257" s="74">
        <v>0</v>
      </c>
      <c r="Y257" s="74"/>
      <c r="Z257" s="74">
        <f t="shared" si="136"/>
        <v>0</v>
      </c>
      <c r="AA257" s="75"/>
      <c r="AB257" s="74">
        <f t="shared" si="137"/>
        <v>0</v>
      </c>
      <c r="AC257" s="74">
        <f t="shared" si="137"/>
        <v>0</v>
      </c>
      <c r="AD257" s="74"/>
      <c r="AE257" s="74">
        <f t="shared" si="138"/>
        <v>0</v>
      </c>
      <c r="AF257" s="75"/>
      <c r="AG257" s="74"/>
      <c r="AH257" s="74">
        <v>0</v>
      </c>
      <c r="AI257" s="74"/>
      <c r="AJ257" s="74">
        <f t="shared" si="139"/>
        <v>0</v>
      </c>
      <c r="AK257" s="75"/>
      <c r="AL257" s="74"/>
      <c r="AM257" s="74">
        <v>0</v>
      </c>
      <c r="AN257" s="74"/>
      <c r="AO257" s="74">
        <f t="shared" si="140"/>
        <v>0</v>
      </c>
      <c r="AP257" s="75"/>
      <c r="AQ257" s="74"/>
      <c r="AR257" s="74">
        <v>0</v>
      </c>
      <c r="AS257" s="74"/>
      <c r="AT257" s="74">
        <f t="shared" si="141"/>
        <v>0</v>
      </c>
      <c r="AU257" s="75"/>
      <c r="AV257" s="74"/>
      <c r="AW257" s="74">
        <v>0</v>
      </c>
      <c r="AX257" s="74"/>
      <c r="AY257" s="74">
        <f t="shared" si="142"/>
        <v>0</v>
      </c>
      <c r="AZ257" s="75"/>
    </row>
    <row r="258" spans="1:52" s="46" customFormat="1" ht="12" hidden="1" customHeight="1">
      <c r="A258" s="417">
        <v>336</v>
      </c>
      <c r="B258" s="73" t="s">
        <v>277</v>
      </c>
      <c r="C258" s="74"/>
      <c r="D258" s="74">
        <v>0</v>
      </c>
      <c r="E258" s="74"/>
      <c r="F258" s="74">
        <f t="shared" si="131"/>
        <v>0</v>
      </c>
      <c r="G258" s="75"/>
      <c r="H258" s="74"/>
      <c r="I258" s="74">
        <v>0</v>
      </c>
      <c r="J258" s="74"/>
      <c r="K258" s="74">
        <f t="shared" si="132"/>
        <v>0</v>
      </c>
      <c r="L258" s="75"/>
      <c r="M258" s="74">
        <f t="shared" si="133"/>
        <v>0</v>
      </c>
      <c r="N258" s="74">
        <f t="shared" si="133"/>
        <v>0</v>
      </c>
      <c r="O258" s="74"/>
      <c r="P258" s="74">
        <f t="shared" si="134"/>
        <v>0</v>
      </c>
      <c r="Q258" s="75"/>
      <c r="R258" s="74"/>
      <c r="S258" s="74">
        <v>0</v>
      </c>
      <c r="T258" s="74"/>
      <c r="U258" s="74">
        <f t="shared" si="135"/>
        <v>0</v>
      </c>
      <c r="V258" s="75"/>
      <c r="W258" s="74"/>
      <c r="X258" s="74">
        <v>0</v>
      </c>
      <c r="Y258" s="74"/>
      <c r="Z258" s="74">
        <f t="shared" si="136"/>
        <v>0</v>
      </c>
      <c r="AA258" s="75"/>
      <c r="AB258" s="74">
        <f t="shared" si="137"/>
        <v>0</v>
      </c>
      <c r="AC258" s="74">
        <f t="shared" si="137"/>
        <v>0</v>
      </c>
      <c r="AD258" s="74"/>
      <c r="AE258" s="74">
        <f t="shared" si="138"/>
        <v>0</v>
      </c>
      <c r="AF258" s="75"/>
      <c r="AG258" s="74"/>
      <c r="AH258" s="74">
        <v>0</v>
      </c>
      <c r="AI258" s="74"/>
      <c r="AJ258" s="74">
        <f t="shared" si="139"/>
        <v>0</v>
      </c>
      <c r="AK258" s="75"/>
      <c r="AL258" s="74"/>
      <c r="AM258" s="74">
        <v>0</v>
      </c>
      <c r="AN258" s="74"/>
      <c r="AO258" s="74">
        <f t="shared" si="140"/>
        <v>0</v>
      </c>
      <c r="AP258" s="75"/>
      <c r="AQ258" s="74"/>
      <c r="AR258" s="74">
        <v>0</v>
      </c>
      <c r="AS258" s="74"/>
      <c r="AT258" s="74">
        <f t="shared" si="141"/>
        <v>0</v>
      </c>
      <c r="AU258" s="75"/>
      <c r="AV258" s="74"/>
      <c r="AW258" s="74">
        <v>0</v>
      </c>
      <c r="AX258" s="74"/>
      <c r="AY258" s="74">
        <f t="shared" si="142"/>
        <v>0</v>
      </c>
      <c r="AZ258" s="75"/>
    </row>
    <row r="259" spans="1:52" s="46" customFormat="1" ht="12" hidden="1" customHeight="1">
      <c r="A259" s="417">
        <v>337</v>
      </c>
      <c r="B259" s="73" t="s">
        <v>278</v>
      </c>
      <c r="C259" s="74"/>
      <c r="D259" s="74">
        <v>0</v>
      </c>
      <c r="E259" s="74"/>
      <c r="F259" s="74">
        <f t="shared" si="131"/>
        <v>0</v>
      </c>
      <c r="G259" s="75"/>
      <c r="H259" s="74"/>
      <c r="I259" s="74">
        <v>0</v>
      </c>
      <c r="J259" s="74"/>
      <c r="K259" s="74">
        <f t="shared" si="132"/>
        <v>0</v>
      </c>
      <c r="L259" s="75"/>
      <c r="M259" s="74">
        <f t="shared" si="133"/>
        <v>0</v>
      </c>
      <c r="N259" s="74">
        <f t="shared" si="133"/>
        <v>0</v>
      </c>
      <c r="O259" s="74"/>
      <c r="P259" s="74">
        <f t="shared" si="134"/>
        <v>0</v>
      </c>
      <c r="Q259" s="75"/>
      <c r="R259" s="74"/>
      <c r="S259" s="74">
        <v>0</v>
      </c>
      <c r="T259" s="74"/>
      <c r="U259" s="74">
        <f t="shared" si="135"/>
        <v>0</v>
      </c>
      <c r="V259" s="75"/>
      <c r="W259" s="74"/>
      <c r="X259" s="74">
        <v>0</v>
      </c>
      <c r="Y259" s="74"/>
      <c r="Z259" s="74">
        <f t="shared" si="136"/>
        <v>0</v>
      </c>
      <c r="AA259" s="75"/>
      <c r="AB259" s="74">
        <f t="shared" si="137"/>
        <v>0</v>
      </c>
      <c r="AC259" s="74">
        <f t="shared" si="137"/>
        <v>0</v>
      </c>
      <c r="AD259" s="74"/>
      <c r="AE259" s="74">
        <f t="shared" si="138"/>
        <v>0</v>
      </c>
      <c r="AF259" s="75"/>
      <c r="AG259" s="74"/>
      <c r="AH259" s="74">
        <v>0</v>
      </c>
      <c r="AI259" s="74"/>
      <c r="AJ259" s="74">
        <f t="shared" si="139"/>
        <v>0</v>
      </c>
      <c r="AK259" s="75"/>
      <c r="AL259" s="74"/>
      <c r="AM259" s="74">
        <v>0</v>
      </c>
      <c r="AN259" s="74"/>
      <c r="AO259" s="74">
        <f t="shared" si="140"/>
        <v>0</v>
      </c>
      <c r="AP259" s="75"/>
      <c r="AQ259" s="74"/>
      <c r="AR259" s="74">
        <v>0</v>
      </c>
      <c r="AS259" s="74"/>
      <c r="AT259" s="74">
        <f t="shared" si="141"/>
        <v>0</v>
      </c>
      <c r="AU259" s="75"/>
      <c r="AV259" s="74"/>
      <c r="AW259" s="74">
        <v>0</v>
      </c>
      <c r="AX259" s="74"/>
      <c r="AY259" s="74">
        <f t="shared" si="142"/>
        <v>0</v>
      </c>
      <c r="AZ259" s="75"/>
    </row>
    <row r="260" spans="1:52" s="46" customFormat="1" ht="12" hidden="1" customHeight="1">
      <c r="A260" s="417">
        <v>338</v>
      </c>
      <c r="B260" s="73" t="s">
        <v>279</v>
      </c>
      <c r="C260" s="74"/>
      <c r="D260" s="74">
        <v>0</v>
      </c>
      <c r="E260" s="74"/>
      <c r="F260" s="74">
        <f t="shared" si="131"/>
        <v>0</v>
      </c>
      <c r="G260" s="75"/>
      <c r="H260" s="74"/>
      <c r="I260" s="74">
        <v>0</v>
      </c>
      <c r="J260" s="74"/>
      <c r="K260" s="74">
        <f t="shared" si="132"/>
        <v>0</v>
      </c>
      <c r="L260" s="75"/>
      <c r="M260" s="74">
        <f t="shared" si="133"/>
        <v>0</v>
      </c>
      <c r="N260" s="74">
        <f t="shared" si="133"/>
        <v>0</v>
      </c>
      <c r="O260" s="74"/>
      <c r="P260" s="74">
        <f t="shared" si="134"/>
        <v>0</v>
      </c>
      <c r="Q260" s="75"/>
      <c r="R260" s="74"/>
      <c r="S260" s="74">
        <v>0</v>
      </c>
      <c r="T260" s="74"/>
      <c r="U260" s="74">
        <f t="shared" si="135"/>
        <v>0</v>
      </c>
      <c r="V260" s="75"/>
      <c r="W260" s="74"/>
      <c r="X260" s="74">
        <v>0</v>
      </c>
      <c r="Y260" s="74"/>
      <c r="Z260" s="74">
        <f t="shared" si="136"/>
        <v>0</v>
      </c>
      <c r="AA260" s="75"/>
      <c r="AB260" s="74">
        <f t="shared" si="137"/>
        <v>0</v>
      </c>
      <c r="AC260" s="74">
        <f t="shared" si="137"/>
        <v>0</v>
      </c>
      <c r="AD260" s="74"/>
      <c r="AE260" s="74">
        <f t="shared" si="138"/>
        <v>0</v>
      </c>
      <c r="AF260" s="75"/>
      <c r="AG260" s="74"/>
      <c r="AH260" s="74">
        <v>0</v>
      </c>
      <c r="AI260" s="74"/>
      <c r="AJ260" s="74">
        <f t="shared" si="139"/>
        <v>0</v>
      </c>
      <c r="AK260" s="75"/>
      <c r="AL260" s="74"/>
      <c r="AM260" s="74">
        <v>0</v>
      </c>
      <c r="AN260" s="74"/>
      <c r="AO260" s="74">
        <f t="shared" si="140"/>
        <v>0</v>
      </c>
      <c r="AP260" s="75"/>
      <c r="AQ260" s="74"/>
      <c r="AR260" s="74">
        <v>0</v>
      </c>
      <c r="AS260" s="74"/>
      <c r="AT260" s="74">
        <f t="shared" si="141"/>
        <v>0</v>
      </c>
      <c r="AU260" s="75"/>
      <c r="AV260" s="74"/>
      <c r="AW260" s="74">
        <v>0</v>
      </c>
      <c r="AX260" s="74"/>
      <c r="AY260" s="74">
        <f t="shared" si="142"/>
        <v>0</v>
      </c>
      <c r="AZ260" s="75"/>
    </row>
    <row r="261" spans="1:52" s="46" customFormat="1" ht="12" hidden="1" customHeight="1">
      <c r="A261" s="417">
        <v>339</v>
      </c>
      <c r="B261" s="73" t="s">
        <v>280</v>
      </c>
      <c r="C261" s="74"/>
      <c r="D261" s="74">
        <v>0</v>
      </c>
      <c r="E261" s="74"/>
      <c r="F261" s="74">
        <f t="shared" si="131"/>
        <v>0</v>
      </c>
      <c r="G261" s="75"/>
      <c r="H261" s="74"/>
      <c r="I261" s="74">
        <v>0</v>
      </c>
      <c r="J261" s="74"/>
      <c r="K261" s="74">
        <f t="shared" si="132"/>
        <v>0</v>
      </c>
      <c r="L261" s="75"/>
      <c r="M261" s="74">
        <f t="shared" si="133"/>
        <v>0</v>
      </c>
      <c r="N261" s="74">
        <f t="shared" si="133"/>
        <v>0</v>
      </c>
      <c r="O261" s="74"/>
      <c r="P261" s="74">
        <f t="shared" si="134"/>
        <v>0</v>
      </c>
      <c r="Q261" s="75"/>
      <c r="R261" s="74"/>
      <c r="S261" s="74">
        <v>0</v>
      </c>
      <c r="T261" s="74"/>
      <c r="U261" s="74">
        <f t="shared" si="135"/>
        <v>0</v>
      </c>
      <c r="V261" s="75"/>
      <c r="W261" s="74"/>
      <c r="X261" s="74">
        <v>0</v>
      </c>
      <c r="Y261" s="74"/>
      <c r="Z261" s="74">
        <f t="shared" si="136"/>
        <v>0</v>
      </c>
      <c r="AA261" s="75"/>
      <c r="AB261" s="74">
        <f t="shared" si="137"/>
        <v>0</v>
      </c>
      <c r="AC261" s="74">
        <f t="shared" si="137"/>
        <v>0</v>
      </c>
      <c r="AD261" s="74"/>
      <c r="AE261" s="74">
        <f t="shared" si="138"/>
        <v>0</v>
      </c>
      <c r="AF261" s="75"/>
      <c r="AG261" s="74"/>
      <c r="AH261" s="74">
        <v>0</v>
      </c>
      <c r="AI261" s="74"/>
      <c r="AJ261" s="74">
        <f t="shared" si="139"/>
        <v>0</v>
      </c>
      <c r="AK261" s="75"/>
      <c r="AL261" s="74"/>
      <c r="AM261" s="74">
        <v>0</v>
      </c>
      <c r="AN261" s="74"/>
      <c r="AO261" s="74">
        <f t="shared" si="140"/>
        <v>0</v>
      </c>
      <c r="AP261" s="75"/>
      <c r="AQ261" s="74"/>
      <c r="AR261" s="74">
        <v>0</v>
      </c>
      <c r="AS261" s="74"/>
      <c r="AT261" s="74">
        <f t="shared" si="141"/>
        <v>0</v>
      </c>
      <c r="AU261" s="75"/>
      <c r="AV261" s="74"/>
      <c r="AW261" s="74">
        <v>0</v>
      </c>
      <c r="AX261" s="74"/>
      <c r="AY261" s="74">
        <f t="shared" si="142"/>
        <v>0</v>
      </c>
      <c r="AZ261" s="75"/>
    </row>
    <row r="262" spans="1:52" s="46" customFormat="1" ht="12" customHeight="1">
      <c r="A262" s="417">
        <v>340</v>
      </c>
      <c r="B262" s="73" t="s">
        <v>281</v>
      </c>
      <c r="C262" s="74"/>
      <c r="D262" s="74">
        <v>17566</v>
      </c>
      <c r="E262" s="74"/>
      <c r="F262" s="74">
        <f t="shared" si="131"/>
        <v>17566</v>
      </c>
      <c r="G262" s="75"/>
      <c r="H262" s="74"/>
      <c r="I262" s="74">
        <v>17566</v>
      </c>
      <c r="J262" s="74"/>
      <c r="K262" s="74">
        <f t="shared" si="132"/>
        <v>17566</v>
      </c>
      <c r="L262" s="75"/>
      <c r="M262" s="74">
        <f t="shared" si="133"/>
        <v>0</v>
      </c>
      <c r="N262" s="74">
        <f t="shared" si="133"/>
        <v>0</v>
      </c>
      <c r="O262" s="74"/>
      <c r="P262" s="74">
        <f t="shared" si="134"/>
        <v>0</v>
      </c>
      <c r="Q262" s="75"/>
      <c r="R262" s="74"/>
      <c r="S262" s="74">
        <v>19000</v>
      </c>
      <c r="T262" s="74"/>
      <c r="U262" s="74">
        <f t="shared" si="135"/>
        <v>19000</v>
      </c>
      <c r="V262" s="75"/>
      <c r="W262" s="74"/>
      <c r="X262" s="74">
        <v>19000</v>
      </c>
      <c r="Y262" s="74"/>
      <c r="Z262" s="74">
        <f t="shared" si="136"/>
        <v>19000</v>
      </c>
      <c r="AA262" s="75"/>
      <c r="AB262" s="74">
        <f t="shared" si="137"/>
        <v>0</v>
      </c>
      <c r="AC262" s="74">
        <f t="shared" si="137"/>
        <v>0</v>
      </c>
      <c r="AD262" s="74"/>
      <c r="AE262" s="74">
        <f t="shared" si="138"/>
        <v>0</v>
      </c>
      <c r="AF262" s="75"/>
      <c r="AG262" s="74"/>
      <c r="AH262" s="74">
        <v>19500</v>
      </c>
      <c r="AI262" s="74"/>
      <c r="AJ262" s="74">
        <f t="shared" si="139"/>
        <v>19500</v>
      </c>
      <c r="AK262" s="75"/>
      <c r="AL262" s="74"/>
      <c r="AM262" s="74">
        <v>20475</v>
      </c>
      <c r="AN262" s="74"/>
      <c r="AO262" s="74">
        <f t="shared" si="140"/>
        <v>20475</v>
      </c>
      <c r="AP262" s="75"/>
      <c r="AQ262" s="74"/>
      <c r="AR262" s="74">
        <v>21498.75</v>
      </c>
      <c r="AS262" s="74"/>
      <c r="AT262" s="74">
        <f t="shared" si="141"/>
        <v>21498.75</v>
      </c>
      <c r="AU262" s="75"/>
      <c r="AV262" s="74"/>
      <c r="AW262" s="74">
        <v>22573.6875</v>
      </c>
      <c r="AX262" s="74"/>
      <c r="AY262" s="74">
        <f t="shared" si="142"/>
        <v>22573.6875</v>
      </c>
      <c r="AZ262" s="75"/>
    </row>
    <row r="263" spans="1:52" s="46" customFormat="1" ht="12" customHeight="1">
      <c r="A263" s="417">
        <v>340.1</v>
      </c>
      <c r="B263" s="73" t="s">
        <v>282</v>
      </c>
      <c r="C263" s="74"/>
      <c r="D263" s="74">
        <v>24000</v>
      </c>
      <c r="E263" s="74"/>
      <c r="F263" s="74">
        <f t="shared" si="131"/>
        <v>24000</v>
      </c>
      <c r="G263" s="75"/>
      <c r="H263" s="74"/>
      <c r="I263" s="74">
        <v>24000</v>
      </c>
      <c r="J263" s="74"/>
      <c r="K263" s="74">
        <f t="shared" si="132"/>
        <v>24000</v>
      </c>
      <c r="L263" s="75"/>
      <c r="M263" s="74">
        <f t="shared" si="133"/>
        <v>0</v>
      </c>
      <c r="N263" s="74">
        <f t="shared" si="133"/>
        <v>0</v>
      </c>
      <c r="O263" s="74"/>
      <c r="P263" s="74">
        <f t="shared" si="134"/>
        <v>0</v>
      </c>
      <c r="Q263" s="75"/>
      <c r="R263" s="74"/>
      <c r="S263" s="74">
        <v>55000</v>
      </c>
      <c r="T263" s="74"/>
      <c r="U263" s="74">
        <f t="shared" si="135"/>
        <v>55000</v>
      </c>
      <c r="V263" s="75"/>
      <c r="W263" s="74"/>
      <c r="X263" s="74">
        <v>55000</v>
      </c>
      <c r="Y263" s="74"/>
      <c r="Z263" s="74">
        <f t="shared" si="136"/>
        <v>55000</v>
      </c>
      <c r="AA263" s="75"/>
      <c r="AB263" s="74">
        <f t="shared" si="137"/>
        <v>0</v>
      </c>
      <c r="AC263" s="74">
        <f t="shared" si="137"/>
        <v>0</v>
      </c>
      <c r="AD263" s="74"/>
      <c r="AE263" s="74">
        <f t="shared" si="138"/>
        <v>0</v>
      </c>
      <c r="AF263" s="75"/>
      <c r="AG263" s="74"/>
      <c r="AH263" s="74">
        <v>70000</v>
      </c>
      <c r="AI263" s="74"/>
      <c r="AJ263" s="74">
        <f t="shared" si="139"/>
        <v>70000</v>
      </c>
      <c r="AK263" s="75"/>
      <c r="AL263" s="74"/>
      <c r="AM263" s="74">
        <v>81902.891499999998</v>
      </c>
      <c r="AN263" s="74"/>
      <c r="AO263" s="74">
        <f t="shared" si="140"/>
        <v>81902.891499999998</v>
      </c>
      <c r="AP263" s="75"/>
      <c r="AQ263" s="74"/>
      <c r="AR263" s="74">
        <v>83463.049329999994</v>
      </c>
      <c r="AS263" s="74"/>
      <c r="AT263" s="74">
        <f t="shared" si="141"/>
        <v>83463.049329999994</v>
      </c>
      <c r="AU263" s="75"/>
      <c r="AV263" s="74"/>
      <c r="AW263" s="74">
        <v>85054.410316599999</v>
      </c>
      <c r="AX263" s="74"/>
      <c r="AY263" s="74">
        <f t="shared" si="142"/>
        <v>85054.410316599999</v>
      </c>
      <c r="AZ263" s="75"/>
    </row>
    <row r="264" spans="1:52" s="46" customFormat="1" ht="12" customHeight="1">
      <c r="A264" s="417">
        <v>345</v>
      </c>
      <c r="B264" s="73" t="s">
        <v>283</v>
      </c>
      <c r="C264" s="74"/>
      <c r="D264" s="74">
        <v>1500</v>
      </c>
      <c r="E264" s="74"/>
      <c r="F264" s="74">
        <f t="shared" si="131"/>
        <v>1500</v>
      </c>
      <c r="G264" s="75"/>
      <c r="H264" s="74"/>
      <c r="I264" s="74">
        <v>1500</v>
      </c>
      <c r="J264" s="74"/>
      <c r="K264" s="74">
        <f t="shared" si="132"/>
        <v>1500</v>
      </c>
      <c r="L264" s="75"/>
      <c r="M264" s="74">
        <f t="shared" si="133"/>
        <v>0</v>
      </c>
      <c r="N264" s="74">
        <f t="shared" si="133"/>
        <v>0</v>
      </c>
      <c r="O264" s="74"/>
      <c r="P264" s="74">
        <f t="shared" si="134"/>
        <v>0</v>
      </c>
      <c r="Q264" s="75"/>
      <c r="R264" s="74"/>
      <c r="S264" s="74">
        <v>8730</v>
      </c>
      <c r="T264" s="74"/>
      <c r="U264" s="74">
        <f t="shared" si="135"/>
        <v>8730</v>
      </c>
      <c r="V264" s="75"/>
      <c r="W264" s="74"/>
      <c r="X264" s="74">
        <v>8730</v>
      </c>
      <c r="Y264" s="74"/>
      <c r="Z264" s="74">
        <f t="shared" si="136"/>
        <v>8730</v>
      </c>
      <c r="AA264" s="75"/>
      <c r="AB264" s="74">
        <f t="shared" si="137"/>
        <v>0</v>
      </c>
      <c r="AC264" s="74">
        <f t="shared" si="137"/>
        <v>0</v>
      </c>
      <c r="AD264" s="74"/>
      <c r="AE264" s="74">
        <f t="shared" si="138"/>
        <v>0</v>
      </c>
      <c r="AF264" s="75"/>
      <c r="AG264" s="74"/>
      <c r="AH264" s="74">
        <v>6349.5833333333203</v>
      </c>
      <c r="AI264" s="74"/>
      <c r="AJ264" s="74">
        <f t="shared" si="139"/>
        <v>6349.5833333333203</v>
      </c>
      <c r="AK264" s="75"/>
      <c r="AL264" s="74"/>
      <c r="AM264" s="74">
        <v>7680.4166666666797</v>
      </c>
      <c r="AN264" s="74"/>
      <c r="AO264" s="74">
        <f t="shared" si="140"/>
        <v>7680.4166666666797</v>
      </c>
      <c r="AP264" s="75"/>
      <c r="AQ264" s="74"/>
      <c r="AR264" s="74">
        <v>8230</v>
      </c>
      <c r="AS264" s="74"/>
      <c r="AT264" s="74">
        <f t="shared" si="141"/>
        <v>8230</v>
      </c>
      <c r="AU264" s="75"/>
      <c r="AV264" s="74"/>
      <c r="AW264" s="74">
        <v>8790</v>
      </c>
      <c r="AX264" s="74"/>
      <c r="AY264" s="74">
        <f t="shared" si="142"/>
        <v>8790</v>
      </c>
      <c r="AZ264" s="75"/>
    </row>
    <row r="265" spans="1:52" s="46" customFormat="1" ht="12" customHeight="1">
      <c r="A265" s="417">
        <v>350</v>
      </c>
      <c r="B265" s="73" t="s">
        <v>284</v>
      </c>
      <c r="C265" s="74"/>
      <c r="D265" s="74">
        <v>0</v>
      </c>
      <c r="E265" s="74"/>
      <c r="F265" s="74">
        <f t="shared" si="131"/>
        <v>0</v>
      </c>
      <c r="G265" s="75"/>
      <c r="H265" s="74"/>
      <c r="I265" s="74">
        <v>0</v>
      </c>
      <c r="J265" s="74"/>
      <c r="K265" s="74">
        <f t="shared" si="132"/>
        <v>0</v>
      </c>
      <c r="L265" s="75"/>
      <c r="M265" s="74">
        <f t="shared" si="133"/>
        <v>0</v>
      </c>
      <c r="N265" s="74">
        <f t="shared" si="133"/>
        <v>0</v>
      </c>
      <c r="O265" s="74"/>
      <c r="P265" s="74">
        <f t="shared" si="134"/>
        <v>0</v>
      </c>
      <c r="Q265" s="75"/>
      <c r="R265" s="74"/>
      <c r="S265" s="74">
        <v>5670</v>
      </c>
      <c r="T265" s="74"/>
      <c r="U265" s="74">
        <f t="shared" si="135"/>
        <v>5670</v>
      </c>
      <c r="V265" s="75"/>
      <c r="W265" s="74"/>
      <c r="X265" s="74">
        <v>5670</v>
      </c>
      <c r="Y265" s="74"/>
      <c r="Z265" s="74">
        <f t="shared" si="136"/>
        <v>5670</v>
      </c>
      <c r="AA265" s="75"/>
      <c r="AB265" s="74">
        <f t="shared" si="137"/>
        <v>0</v>
      </c>
      <c r="AC265" s="74">
        <f t="shared" si="137"/>
        <v>0</v>
      </c>
      <c r="AD265" s="74"/>
      <c r="AE265" s="74">
        <f t="shared" si="138"/>
        <v>0</v>
      </c>
      <c r="AF265" s="75"/>
      <c r="AG265" s="74"/>
      <c r="AH265" s="74">
        <v>8505</v>
      </c>
      <c r="AI265" s="74"/>
      <c r="AJ265" s="74">
        <f t="shared" si="139"/>
        <v>8505</v>
      </c>
      <c r="AK265" s="75"/>
      <c r="AL265" s="74"/>
      <c r="AM265" s="74">
        <v>11340</v>
      </c>
      <c r="AN265" s="74"/>
      <c r="AO265" s="74">
        <f t="shared" si="140"/>
        <v>11340</v>
      </c>
      <c r="AP265" s="75"/>
      <c r="AQ265" s="74"/>
      <c r="AR265" s="74">
        <v>14175</v>
      </c>
      <c r="AS265" s="74"/>
      <c r="AT265" s="74">
        <f t="shared" si="141"/>
        <v>14175</v>
      </c>
      <c r="AU265" s="75"/>
      <c r="AV265" s="74"/>
      <c r="AW265" s="74">
        <v>17010</v>
      </c>
      <c r="AX265" s="74"/>
      <c r="AY265" s="74">
        <f t="shared" si="142"/>
        <v>17010</v>
      </c>
      <c r="AZ265" s="75"/>
    </row>
    <row r="266" spans="1:52" s="46" customFormat="1" ht="12" customHeight="1">
      <c r="A266" s="417">
        <v>351</v>
      </c>
      <c r="B266" s="73" t="s">
        <v>285</v>
      </c>
      <c r="C266" s="74"/>
      <c r="D266" s="74">
        <v>0</v>
      </c>
      <c r="E266" s="74"/>
      <c r="F266" s="74">
        <f t="shared" si="131"/>
        <v>0</v>
      </c>
      <c r="G266" s="75"/>
      <c r="H266" s="74"/>
      <c r="I266" s="74">
        <v>0</v>
      </c>
      <c r="J266" s="74"/>
      <c r="K266" s="74">
        <f t="shared" si="132"/>
        <v>0</v>
      </c>
      <c r="L266" s="75"/>
      <c r="M266" s="74">
        <f t="shared" si="133"/>
        <v>0</v>
      </c>
      <c r="N266" s="74">
        <f t="shared" si="133"/>
        <v>0</v>
      </c>
      <c r="O266" s="74"/>
      <c r="P266" s="74">
        <f t="shared" si="134"/>
        <v>0</v>
      </c>
      <c r="Q266" s="75"/>
      <c r="R266" s="74"/>
      <c r="S266" s="74">
        <v>0</v>
      </c>
      <c r="T266" s="74"/>
      <c r="U266" s="74">
        <f t="shared" si="135"/>
        <v>0</v>
      </c>
      <c r="V266" s="75"/>
      <c r="W266" s="74"/>
      <c r="X266" s="74">
        <v>0</v>
      </c>
      <c r="Y266" s="74"/>
      <c r="Z266" s="74">
        <f t="shared" si="136"/>
        <v>0</v>
      </c>
      <c r="AA266" s="75"/>
      <c r="AB266" s="74">
        <f t="shared" si="137"/>
        <v>0</v>
      </c>
      <c r="AC266" s="74">
        <f t="shared" si="137"/>
        <v>0</v>
      </c>
      <c r="AD266" s="74"/>
      <c r="AE266" s="74">
        <f t="shared" si="138"/>
        <v>0</v>
      </c>
      <c r="AF266" s="75"/>
      <c r="AG266" s="74"/>
      <c r="AH266" s="74">
        <v>7290</v>
      </c>
      <c r="AI266" s="74"/>
      <c r="AJ266" s="74">
        <f t="shared" si="139"/>
        <v>7290</v>
      </c>
      <c r="AK266" s="75"/>
      <c r="AL266" s="74"/>
      <c r="AM266" s="74">
        <v>9720</v>
      </c>
      <c r="AN266" s="74"/>
      <c r="AO266" s="74">
        <f t="shared" si="140"/>
        <v>9720</v>
      </c>
      <c r="AP266" s="75"/>
      <c r="AQ266" s="74"/>
      <c r="AR266" s="74">
        <v>12150</v>
      </c>
      <c r="AS266" s="74"/>
      <c r="AT266" s="74">
        <f t="shared" si="141"/>
        <v>12150</v>
      </c>
      <c r="AU266" s="75"/>
      <c r="AV266" s="74"/>
      <c r="AW266" s="74">
        <v>14580</v>
      </c>
      <c r="AX266" s="74"/>
      <c r="AY266" s="74">
        <f t="shared" si="142"/>
        <v>14580</v>
      </c>
      <c r="AZ266" s="75"/>
    </row>
    <row r="267" spans="1:52" s="46" customFormat="1" ht="12" customHeight="1">
      <c r="A267" s="417">
        <v>352</v>
      </c>
      <c r="B267" s="73" t="s">
        <v>286</v>
      </c>
      <c r="C267" s="74"/>
      <c r="D267" s="74">
        <v>419.8</v>
      </c>
      <c r="E267" s="74"/>
      <c r="F267" s="74">
        <f t="shared" si="131"/>
        <v>419.8</v>
      </c>
      <c r="G267" s="75"/>
      <c r="H267" s="74"/>
      <c r="I267" s="74">
        <v>419.8</v>
      </c>
      <c r="J267" s="74"/>
      <c r="K267" s="74">
        <f t="shared" si="132"/>
        <v>419.8</v>
      </c>
      <c r="L267" s="75"/>
      <c r="M267" s="74">
        <f t="shared" si="133"/>
        <v>0</v>
      </c>
      <c r="N267" s="74">
        <f t="shared" si="133"/>
        <v>0</v>
      </c>
      <c r="O267" s="74"/>
      <c r="P267" s="74">
        <f t="shared" si="134"/>
        <v>0</v>
      </c>
      <c r="Q267" s="75"/>
      <c r="R267" s="74"/>
      <c r="S267" s="74">
        <v>503.76</v>
      </c>
      <c r="T267" s="74"/>
      <c r="U267" s="74">
        <f t="shared" si="135"/>
        <v>503.76</v>
      </c>
      <c r="V267" s="75"/>
      <c r="W267" s="74"/>
      <c r="X267" s="74">
        <v>503.76</v>
      </c>
      <c r="Y267" s="74"/>
      <c r="Z267" s="74">
        <f t="shared" si="136"/>
        <v>503.76</v>
      </c>
      <c r="AA267" s="75"/>
      <c r="AB267" s="74">
        <f t="shared" si="137"/>
        <v>0</v>
      </c>
      <c r="AC267" s="74">
        <f t="shared" si="137"/>
        <v>0</v>
      </c>
      <c r="AD267" s="74"/>
      <c r="AE267" s="74">
        <f t="shared" si="138"/>
        <v>0</v>
      </c>
      <c r="AF267" s="75"/>
      <c r="AG267" s="74"/>
      <c r="AH267" s="74">
        <v>503.76</v>
      </c>
      <c r="AI267" s="74"/>
      <c r="AJ267" s="74">
        <f t="shared" si="139"/>
        <v>503.76</v>
      </c>
      <c r="AK267" s="75"/>
      <c r="AL267" s="74"/>
      <c r="AM267" s="74">
        <v>503.76</v>
      </c>
      <c r="AN267" s="74"/>
      <c r="AO267" s="74">
        <f t="shared" si="140"/>
        <v>503.76</v>
      </c>
      <c r="AP267" s="75"/>
      <c r="AQ267" s="74"/>
      <c r="AR267" s="74">
        <v>503.76</v>
      </c>
      <c r="AS267" s="74"/>
      <c r="AT267" s="74">
        <f t="shared" si="141"/>
        <v>503.76</v>
      </c>
      <c r="AU267" s="75"/>
      <c r="AV267" s="74"/>
      <c r="AW267" s="74">
        <v>503.76</v>
      </c>
      <c r="AX267" s="74"/>
      <c r="AY267" s="74">
        <f t="shared" si="142"/>
        <v>503.76</v>
      </c>
      <c r="AZ267" s="75"/>
    </row>
    <row r="268" spans="1:52" s="46" customFormat="1" ht="12" hidden="1" customHeight="1">
      <c r="A268" s="417">
        <v>360</v>
      </c>
      <c r="B268" s="73" t="s">
        <v>287</v>
      </c>
      <c r="C268" s="74"/>
      <c r="D268" s="74">
        <v>0</v>
      </c>
      <c r="E268" s="74"/>
      <c r="F268" s="74">
        <f t="shared" si="131"/>
        <v>0</v>
      </c>
      <c r="G268" s="75"/>
      <c r="H268" s="74"/>
      <c r="I268" s="74">
        <v>0</v>
      </c>
      <c r="J268" s="74"/>
      <c r="K268" s="74">
        <f t="shared" si="132"/>
        <v>0</v>
      </c>
      <c r="L268" s="75"/>
      <c r="M268" s="74">
        <f t="shared" si="133"/>
        <v>0</v>
      </c>
      <c r="N268" s="74">
        <f t="shared" si="133"/>
        <v>0</v>
      </c>
      <c r="O268" s="74"/>
      <c r="P268" s="74">
        <f t="shared" si="134"/>
        <v>0</v>
      </c>
      <c r="Q268" s="75"/>
      <c r="R268" s="74"/>
      <c r="S268" s="74">
        <v>0</v>
      </c>
      <c r="T268" s="74"/>
      <c r="U268" s="74">
        <f t="shared" si="135"/>
        <v>0</v>
      </c>
      <c r="V268" s="75"/>
      <c r="W268" s="74"/>
      <c r="X268" s="74">
        <v>0</v>
      </c>
      <c r="Y268" s="74"/>
      <c r="Z268" s="74">
        <f t="shared" si="136"/>
        <v>0</v>
      </c>
      <c r="AA268" s="75"/>
      <c r="AB268" s="74">
        <f t="shared" si="137"/>
        <v>0</v>
      </c>
      <c r="AC268" s="74">
        <f t="shared" si="137"/>
        <v>0</v>
      </c>
      <c r="AD268" s="74"/>
      <c r="AE268" s="74">
        <f t="shared" si="138"/>
        <v>0</v>
      </c>
      <c r="AF268" s="75"/>
      <c r="AG268" s="74"/>
      <c r="AH268" s="74">
        <v>0</v>
      </c>
      <c r="AI268" s="74"/>
      <c r="AJ268" s="74">
        <f t="shared" si="139"/>
        <v>0</v>
      </c>
      <c r="AK268" s="75"/>
      <c r="AL268" s="74"/>
      <c r="AM268" s="74">
        <v>0</v>
      </c>
      <c r="AN268" s="74"/>
      <c r="AO268" s="74">
        <f t="shared" si="140"/>
        <v>0</v>
      </c>
      <c r="AP268" s="75"/>
      <c r="AQ268" s="74"/>
      <c r="AR268" s="74">
        <v>0</v>
      </c>
      <c r="AS268" s="74"/>
      <c r="AT268" s="74">
        <f t="shared" si="141"/>
        <v>0</v>
      </c>
      <c r="AU268" s="75"/>
      <c r="AV268" s="74"/>
      <c r="AW268" s="74">
        <v>0</v>
      </c>
      <c r="AX268" s="74"/>
      <c r="AY268" s="74">
        <f t="shared" si="142"/>
        <v>0</v>
      </c>
      <c r="AZ268" s="75"/>
    </row>
    <row r="269" spans="1:52" s="46" customFormat="1" ht="12" hidden="1" customHeight="1">
      <c r="A269" s="145"/>
      <c r="B269" s="73"/>
      <c r="C269" s="74"/>
      <c r="D269" s="74"/>
      <c r="E269" s="74"/>
      <c r="F269" s="74"/>
      <c r="G269" s="75"/>
      <c r="H269" s="74"/>
      <c r="I269" s="74"/>
      <c r="J269" s="74"/>
      <c r="K269" s="74"/>
      <c r="L269" s="75"/>
      <c r="M269" s="74"/>
      <c r="N269" s="74"/>
      <c r="O269" s="74"/>
      <c r="P269" s="74"/>
      <c r="Q269" s="75"/>
      <c r="R269" s="74"/>
      <c r="S269" s="74"/>
      <c r="T269" s="74"/>
      <c r="U269" s="74"/>
      <c r="V269" s="75"/>
      <c r="W269" s="74"/>
      <c r="X269" s="74"/>
      <c r="Y269" s="74"/>
      <c r="Z269" s="74"/>
      <c r="AA269" s="75"/>
      <c r="AB269" s="74"/>
      <c r="AC269" s="74"/>
      <c r="AD269" s="74"/>
      <c r="AE269" s="74"/>
      <c r="AF269" s="75"/>
      <c r="AG269" s="74"/>
      <c r="AH269" s="74"/>
      <c r="AI269" s="74"/>
      <c r="AJ269" s="74"/>
      <c r="AK269" s="75"/>
      <c r="AL269" s="74"/>
      <c r="AM269" s="74"/>
      <c r="AN269" s="74"/>
      <c r="AO269" s="74"/>
      <c r="AP269" s="75"/>
      <c r="AQ269" s="74"/>
      <c r="AR269" s="74"/>
      <c r="AS269" s="74"/>
      <c r="AT269" s="74"/>
      <c r="AU269" s="75"/>
      <c r="AV269" s="74"/>
      <c r="AW269" s="74"/>
      <c r="AX269" s="74"/>
      <c r="AY269" s="74"/>
      <c r="AZ269" s="75"/>
    </row>
    <row r="270" spans="1:52" s="47" customFormat="1" ht="12" customHeight="1">
      <c r="A270" s="55"/>
      <c r="B270" s="134" t="s">
        <v>472</v>
      </c>
      <c r="C270" s="76">
        <f>SUM(C248:C269)</f>
        <v>0</v>
      </c>
      <c r="D270" s="76">
        <f>SUM(D248:D269)</f>
        <v>63469.14</v>
      </c>
      <c r="E270" s="76"/>
      <c r="F270" s="76">
        <f>SUM(C270:E270)</f>
        <v>63469.14</v>
      </c>
      <c r="G270" s="77"/>
      <c r="H270" s="76">
        <f>SUM(H248:H269)</f>
        <v>0</v>
      </c>
      <c r="I270" s="76">
        <f>SUM(I248:I269)</f>
        <v>63469.14</v>
      </c>
      <c r="J270" s="76"/>
      <c r="K270" s="76">
        <f>SUM(H270:J270)</f>
        <v>63469.14</v>
      </c>
      <c r="L270" s="77"/>
      <c r="M270" s="76">
        <f>INDEX($C270:$E270,1,MATCH(M$8,$C$8:$E$8,0))-INDEX($H270:$J270,1,MATCH(M$8,$H$8:$J$8,0))</f>
        <v>0</v>
      </c>
      <c r="N270" s="76">
        <f>INDEX($C270:$E270,1,MATCH(N$8,$C$8:$E$8,0))-INDEX($H270:$J270,1,MATCH(N$8,$H$8:$J$8,0))</f>
        <v>0</v>
      </c>
      <c r="O270" s="76"/>
      <c r="P270" s="76">
        <f>SUM(M270:O270)</f>
        <v>0</v>
      </c>
      <c r="Q270" s="77"/>
      <c r="R270" s="76">
        <f>SUM(R248:R269)</f>
        <v>0</v>
      </c>
      <c r="S270" s="76">
        <f>SUM(S248:S269)</f>
        <v>147970.76</v>
      </c>
      <c r="T270" s="76"/>
      <c r="U270" s="76">
        <f>SUM(R270:T270)</f>
        <v>147970.76</v>
      </c>
      <c r="V270" s="77"/>
      <c r="W270" s="76">
        <f>SUM(W248:W269)</f>
        <v>0</v>
      </c>
      <c r="X270" s="76">
        <f>SUM(X248:X269)</f>
        <v>147970.76</v>
      </c>
      <c r="Y270" s="76"/>
      <c r="Z270" s="76">
        <f>SUM(W270:Y270)</f>
        <v>147970.76</v>
      </c>
      <c r="AA270" s="77"/>
      <c r="AB270" s="76">
        <f>INDEX($C270:$E270,1,MATCH(AB$8,$C$8:$E$8,0))-INDEX($H270:$J270,1,MATCH(AB$8,$H$8:$J$8,0))</f>
        <v>0</v>
      </c>
      <c r="AC270" s="76">
        <f>INDEX($C270:$E270,1,MATCH(AC$8,$C$8:$E$8,0))-INDEX($H270:$J270,1,MATCH(AC$8,$H$8:$J$8,0))</f>
        <v>0</v>
      </c>
      <c r="AD270" s="76"/>
      <c r="AE270" s="76">
        <f>SUM(AB270:AD270)</f>
        <v>0</v>
      </c>
      <c r="AF270" s="77"/>
      <c r="AG270" s="76">
        <f>SUM(AG248:AG269)</f>
        <v>0</v>
      </c>
      <c r="AH270" s="76">
        <f>SUM(AH248:AH269)</f>
        <v>184614.05166666664</v>
      </c>
      <c r="AI270" s="76"/>
      <c r="AJ270" s="76">
        <f>SUM(AG270:AI270)</f>
        <v>184614.05166666664</v>
      </c>
      <c r="AK270" s="77"/>
      <c r="AL270" s="76">
        <f>SUM(AL248:AL269)</f>
        <v>0</v>
      </c>
      <c r="AM270" s="76">
        <f>SUM(AM248:AM269)</f>
        <v>229066.06816666669</v>
      </c>
      <c r="AN270" s="76"/>
      <c r="AO270" s="76">
        <f>SUM(AL270:AN270)</f>
        <v>229066.06816666669</v>
      </c>
      <c r="AP270" s="77"/>
      <c r="AQ270" s="76">
        <f>SUM(AQ248:AQ269)</f>
        <v>0</v>
      </c>
      <c r="AR270" s="76">
        <f>SUM(AR248:AR269)</f>
        <v>262260.55933000002</v>
      </c>
      <c r="AS270" s="76"/>
      <c r="AT270" s="76">
        <f>SUM(AQ270:AS270)</f>
        <v>262260.55933000002</v>
      </c>
      <c r="AU270" s="77"/>
      <c r="AV270" s="76">
        <f>SUM(AV248:AV269)</f>
        <v>0</v>
      </c>
      <c r="AW270" s="76">
        <f>SUM(AW248:AW269)</f>
        <v>291727.85781660001</v>
      </c>
      <c r="AX270" s="76"/>
      <c r="AY270" s="76">
        <f>SUM(AV270:AX270)</f>
        <v>291727.85781660001</v>
      </c>
      <c r="AZ270" s="77"/>
    </row>
    <row r="271" spans="1:52" s="46" customFormat="1" ht="12" customHeight="1">
      <c r="A271" s="55"/>
      <c r="B271" s="73"/>
      <c r="C271" s="74"/>
      <c r="D271" s="74"/>
      <c r="E271" s="74"/>
      <c r="F271" s="74"/>
      <c r="G271" s="75"/>
      <c r="H271" s="74"/>
      <c r="I271" s="74"/>
      <c r="J271" s="74"/>
      <c r="K271" s="74"/>
      <c r="L271" s="75"/>
      <c r="M271" s="74"/>
      <c r="N271" s="74"/>
      <c r="O271" s="74"/>
      <c r="P271" s="74"/>
      <c r="Q271" s="75"/>
      <c r="R271" s="74"/>
      <c r="S271" s="74"/>
      <c r="T271" s="74"/>
      <c r="U271" s="74"/>
      <c r="V271" s="75"/>
      <c r="W271" s="74"/>
      <c r="X271" s="74"/>
      <c r="Y271" s="74"/>
      <c r="Z271" s="74"/>
      <c r="AA271" s="75"/>
      <c r="AB271" s="74"/>
      <c r="AC271" s="74"/>
      <c r="AD271" s="74"/>
      <c r="AE271" s="74"/>
      <c r="AF271" s="75"/>
      <c r="AG271" s="74"/>
      <c r="AH271" s="74"/>
      <c r="AI271" s="74"/>
      <c r="AJ271" s="74"/>
      <c r="AK271" s="75"/>
      <c r="AL271" s="74"/>
      <c r="AM271" s="74"/>
      <c r="AN271" s="74"/>
      <c r="AO271" s="74"/>
      <c r="AP271" s="75"/>
      <c r="AQ271" s="74"/>
      <c r="AR271" s="74"/>
      <c r="AS271" s="74"/>
      <c r="AT271" s="74"/>
      <c r="AU271" s="75"/>
      <c r="AV271" s="74"/>
      <c r="AW271" s="74"/>
      <c r="AX271" s="74"/>
      <c r="AY271" s="74"/>
      <c r="AZ271" s="75"/>
    </row>
    <row r="272" spans="1:52" s="46" customFormat="1" ht="12" customHeight="1">
      <c r="A272" s="134" t="s">
        <v>138</v>
      </c>
      <c r="C272" s="74"/>
      <c r="D272" s="74"/>
      <c r="E272" s="74"/>
      <c r="F272" s="74"/>
      <c r="G272" s="75"/>
      <c r="H272" s="74"/>
      <c r="I272" s="74"/>
      <c r="J272" s="74"/>
      <c r="K272" s="74"/>
      <c r="L272" s="75"/>
      <c r="M272" s="74"/>
      <c r="N272" s="74"/>
      <c r="O272" s="74"/>
      <c r="P272" s="74"/>
      <c r="Q272" s="75"/>
      <c r="R272" s="74"/>
      <c r="S272" s="74"/>
      <c r="T272" s="74"/>
      <c r="U272" s="74"/>
      <c r="V272" s="75"/>
      <c r="W272" s="74"/>
      <c r="X272" s="74"/>
      <c r="Y272" s="74"/>
      <c r="Z272" s="74"/>
      <c r="AA272" s="75"/>
      <c r="AB272" s="74"/>
      <c r="AC272" s="74"/>
      <c r="AD272" s="74"/>
      <c r="AE272" s="74"/>
      <c r="AF272" s="75"/>
      <c r="AG272" s="74"/>
      <c r="AH272" s="74"/>
      <c r="AI272" s="74"/>
      <c r="AJ272" s="74"/>
      <c r="AK272" s="75"/>
      <c r="AL272" s="74"/>
      <c r="AM272" s="74"/>
      <c r="AN272" s="74"/>
      <c r="AO272" s="74"/>
      <c r="AP272" s="75"/>
      <c r="AQ272" s="74"/>
      <c r="AR272" s="74"/>
      <c r="AS272" s="74"/>
      <c r="AT272" s="74"/>
      <c r="AU272" s="75"/>
      <c r="AV272" s="74"/>
      <c r="AW272" s="74"/>
      <c r="AX272" s="74"/>
      <c r="AY272" s="74"/>
      <c r="AZ272" s="75"/>
    </row>
    <row r="273" spans="1:52" s="46" customFormat="1" ht="12" hidden="1" customHeight="1">
      <c r="A273" s="145" t="s">
        <v>24</v>
      </c>
      <c r="B273" s="73"/>
      <c r="C273" s="74"/>
      <c r="D273" s="74"/>
      <c r="E273" s="74"/>
      <c r="F273" s="74">
        <f t="shared" ref="F273:F289" si="143">SUM(C273:E273)</f>
        <v>0</v>
      </c>
      <c r="G273" s="75"/>
      <c r="H273" s="74"/>
      <c r="I273" s="74"/>
      <c r="J273" s="74"/>
      <c r="K273" s="74">
        <f t="shared" ref="K273:K289" si="144">SUM(H273:J273)</f>
        <v>0</v>
      </c>
      <c r="L273" s="75"/>
      <c r="M273" s="74">
        <f t="shared" ref="M273:N289" si="145">INDEX($C273:$E273,1,MATCH(M$8,$C$8:$E$8,0))-INDEX($H273:$J273,1,MATCH(M$8,$H$8:$J$8,0))</f>
        <v>0</v>
      </c>
      <c r="N273" s="74">
        <f t="shared" si="145"/>
        <v>0</v>
      </c>
      <c r="O273" s="74"/>
      <c r="P273" s="74">
        <f t="shared" ref="P273:P289" si="146">SUM(M273:O273)</f>
        <v>0</v>
      </c>
      <c r="Q273" s="75"/>
      <c r="R273" s="74"/>
      <c r="S273" s="74"/>
      <c r="T273" s="74"/>
      <c r="U273" s="74">
        <f t="shared" ref="U273:U289" si="147">SUM(R273:T273)</f>
        <v>0</v>
      </c>
      <c r="V273" s="75"/>
      <c r="W273" s="74"/>
      <c r="X273" s="74"/>
      <c r="Y273" s="74"/>
      <c r="Z273" s="74">
        <f t="shared" ref="Z273:Z289" si="148">SUM(W273:Y273)</f>
        <v>0</v>
      </c>
      <c r="AA273" s="75"/>
      <c r="AB273" s="74">
        <f t="shared" ref="AB273:AC289" si="149">INDEX($C273:$E273,1,MATCH(AB$8,$C$8:$E$8,0))-INDEX($H273:$J273,1,MATCH(AB$8,$H$8:$J$8,0))</f>
        <v>0</v>
      </c>
      <c r="AC273" s="74">
        <f t="shared" si="149"/>
        <v>0</v>
      </c>
      <c r="AD273" s="74"/>
      <c r="AE273" s="74">
        <f t="shared" ref="AE273:AE289" si="150">SUM(AB273:AD273)</f>
        <v>0</v>
      </c>
      <c r="AF273" s="75"/>
      <c r="AG273" s="74"/>
      <c r="AH273" s="74"/>
      <c r="AI273" s="74"/>
      <c r="AJ273" s="74">
        <f t="shared" ref="AJ273:AJ289" si="151">SUM(AG273:AI273)</f>
        <v>0</v>
      </c>
      <c r="AK273" s="75"/>
      <c r="AL273" s="74"/>
      <c r="AM273" s="74"/>
      <c r="AN273" s="74"/>
      <c r="AO273" s="74">
        <f t="shared" ref="AO273:AO289" si="152">SUM(AL273:AN273)</f>
        <v>0</v>
      </c>
      <c r="AP273" s="75"/>
      <c r="AQ273" s="74"/>
      <c r="AR273" s="74"/>
      <c r="AS273" s="74"/>
      <c r="AT273" s="74">
        <f t="shared" ref="AT273:AT289" si="153">SUM(AQ273:AS273)</f>
        <v>0</v>
      </c>
      <c r="AU273" s="75"/>
      <c r="AV273" s="74"/>
      <c r="AW273" s="74"/>
      <c r="AX273" s="74"/>
      <c r="AY273" s="74">
        <f t="shared" ref="AY273:AY289" si="154">SUM(AV273:AX273)</f>
        <v>0</v>
      </c>
      <c r="AZ273" s="75"/>
    </row>
    <row r="274" spans="1:52" s="46" customFormat="1" ht="12" hidden="1" customHeight="1">
      <c r="A274" s="417">
        <v>400</v>
      </c>
      <c r="B274" s="73" t="s">
        <v>138</v>
      </c>
      <c r="C274" s="74"/>
      <c r="D274" s="74">
        <v>0</v>
      </c>
      <c r="E274" s="74"/>
      <c r="F274" s="74">
        <f t="shared" si="143"/>
        <v>0</v>
      </c>
      <c r="G274" s="75"/>
      <c r="H274" s="74"/>
      <c r="I274" s="74">
        <v>0</v>
      </c>
      <c r="J274" s="74"/>
      <c r="K274" s="74">
        <f t="shared" si="144"/>
        <v>0</v>
      </c>
      <c r="L274" s="75"/>
      <c r="M274" s="74">
        <f t="shared" si="145"/>
        <v>0</v>
      </c>
      <c r="N274" s="74">
        <f t="shared" si="145"/>
        <v>0</v>
      </c>
      <c r="O274" s="74"/>
      <c r="P274" s="74">
        <f t="shared" si="146"/>
        <v>0</v>
      </c>
      <c r="Q274" s="75"/>
      <c r="R274" s="74"/>
      <c r="S274" s="74">
        <v>0</v>
      </c>
      <c r="T274" s="74"/>
      <c r="U274" s="74">
        <f t="shared" si="147"/>
        <v>0</v>
      </c>
      <c r="V274" s="75"/>
      <c r="W274" s="74"/>
      <c r="X274" s="74">
        <v>0</v>
      </c>
      <c r="Y274" s="74"/>
      <c r="Z274" s="74">
        <f t="shared" si="148"/>
        <v>0</v>
      </c>
      <c r="AA274" s="75"/>
      <c r="AB274" s="74">
        <f t="shared" si="149"/>
        <v>0</v>
      </c>
      <c r="AC274" s="74">
        <f t="shared" si="149"/>
        <v>0</v>
      </c>
      <c r="AD274" s="74"/>
      <c r="AE274" s="74">
        <f t="shared" si="150"/>
        <v>0</v>
      </c>
      <c r="AF274" s="75"/>
      <c r="AG274" s="74"/>
      <c r="AH274" s="74">
        <v>0</v>
      </c>
      <c r="AI274" s="74"/>
      <c r="AJ274" s="74">
        <f t="shared" si="151"/>
        <v>0</v>
      </c>
      <c r="AK274" s="75"/>
      <c r="AL274" s="74"/>
      <c r="AM274" s="74">
        <v>0</v>
      </c>
      <c r="AN274" s="74"/>
      <c r="AO274" s="74">
        <f t="shared" si="152"/>
        <v>0</v>
      </c>
      <c r="AP274" s="75"/>
      <c r="AQ274" s="74"/>
      <c r="AR274" s="74">
        <v>0</v>
      </c>
      <c r="AS274" s="74"/>
      <c r="AT274" s="74">
        <f t="shared" si="153"/>
        <v>0</v>
      </c>
      <c r="AU274" s="75"/>
      <c r="AV274" s="74"/>
      <c r="AW274" s="74">
        <v>0</v>
      </c>
      <c r="AX274" s="74"/>
      <c r="AY274" s="74">
        <f t="shared" si="154"/>
        <v>0</v>
      </c>
      <c r="AZ274" s="75"/>
    </row>
    <row r="275" spans="1:52" s="46" customFormat="1" ht="12" customHeight="1">
      <c r="A275" s="417">
        <v>410</v>
      </c>
      <c r="B275" s="73" t="s">
        <v>288</v>
      </c>
      <c r="C275" s="74"/>
      <c r="D275" s="74">
        <v>0</v>
      </c>
      <c r="E275" s="74"/>
      <c r="F275" s="74">
        <f t="shared" si="143"/>
        <v>0</v>
      </c>
      <c r="G275" s="75"/>
      <c r="H275" s="74"/>
      <c r="I275" s="74">
        <v>0</v>
      </c>
      <c r="J275" s="74"/>
      <c r="K275" s="74">
        <f t="shared" si="144"/>
        <v>0</v>
      </c>
      <c r="L275" s="75"/>
      <c r="M275" s="74">
        <f t="shared" si="145"/>
        <v>0</v>
      </c>
      <c r="N275" s="74">
        <f t="shared" si="145"/>
        <v>0</v>
      </c>
      <c r="O275" s="74"/>
      <c r="P275" s="74">
        <f t="shared" si="146"/>
        <v>0</v>
      </c>
      <c r="Q275" s="75"/>
      <c r="R275" s="74"/>
      <c r="S275" s="74">
        <v>30000</v>
      </c>
      <c r="T275" s="74"/>
      <c r="U275" s="74">
        <f t="shared" si="147"/>
        <v>30000</v>
      </c>
      <c r="V275" s="75"/>
      <c r="W275" s="74"/>
      <c r="X275" s="74">
        <v>30000</v>
      </c>
      <c r="Y275" s="74"/>
      <c r="Z275" s="74">
        <f t="shared" si="148"/>
        <v>30000</v>
      </c>
      <c r="AA275" s="75"/>
      <c r="AB275" s="74">
        <f t="shared" si="149"/>
        <v>0</v>
      </c>
      <c r="AC275" s="74">
        <f t="shared" si="149"/>
        <v>0</v>
      </c>
      <c r="AD275" s="74"/>
      <c r="AE275" s="74">
        <f t="shared" si="150"/>
        <v>0</v>
      </c>
      <c r="AF275" s="75"/>
      <c r="AG275" s="74"/>
      <c r="AH275" s="74">
        <v>34500</v>
      </c>
      <c r="AI275" s="74"/>
      <c r="AJ275" s="74">
        <f t="shared" si="151"/>
        <v>34500</v>
      </c>
      <c r="AK275" s="75"/>
      <c r="AL275" s="74"/>
      <c r="AM275" s="74">
        <v>39675</v>
      </c>
      <c r="AN275" s="74"/>
      <c r="AO275" s="74">
        <f t="shared" si="152"/>
        <v>39675</v>
      </c>
      <c r="AP275" s="75"/>
      <c r="AQ275" s="74"/>
      <c r="AR275" s="74">
        <v>45626.25</v>
      </c>
      <c r="AS275" s="74"/>
      <c r="AT275" s="74">
        <f t="shared" si="153"/>
        <v>45626.25</v>
      </c>
      <c r="AU275" s="75"/>
      <c r="AV275" s="74"/>
      <c r="AW275" s="74">
        <v>52470.1875</v>
      </c>
      <c r="AX275" s="74"/>
      <c r="AY275" s="74">
        <f t="shared" si="154"/>
        <v>52470.1875</v>
      </c>
      <c r="AZ275" s="75"/>
    </row>
    <row r="276" spans="1:52" s="46" customFormat="1" ht="12" hidden="1" customHeight="1">
      <c r="A276" s="417">
        <v>411</v>
      </c>
      <c r="B276" s="73" t="s">
        <v>289</v>
      </c>
      <c r="C276" s="74"/>
      <c r="D276" s="74">
        <v>0</v>
      </c>
      <c r="E276" s="74"/>
      <c r="F276" s="74">
        <f t="shared" si="143"/>
        <v>0</v>
      </c>
      <c r="G276" s="75"/>
      <c r="H276" s="74"/>
      <c r="I276" s="74">
        <v>0</v>
      </c>
      <c r="J276" s="74"/>
      <c r="K276" s="74">
        <f t="shared" si="144"/>
        <v>0</v>
      </c>
      <c r="L276" s="75"/>
      <c r="M276" s="74">
        <f t="shared" si="145"/>
        <v>0</v>
      </c>
      <c r="N276" s="74">
        <f t="shared" si="145"/>
        <v>0</v>
      </c>
      <c r="O276" s="74"/>
      <c r="P276" s="74">
        <f t="shared" si="146"/>
        <v>0</v>
      </c>
      <c r="Q276" s="75"/>
      <c r="R276" s="74"/>
      <c r="S276" s="74">
        <v>0</v>
      </c>
      <c r="T276" s="74"/>
      <c r="U276" s="74">
        <f t="shared" si="147"/>
        <v>0</v>
      </c>
      <c r="V276" s="75"/>
      <c r="W276" s="74"/>
      <c r="X276" s="74">
        <v>0</v>
      </c>
      <c r="Y276" s="74"/>
      <c r="Z276" s="74">
        <f t="shared" si="148"/>
        <v>0</v>
      </c>
      <c r="AA276" s="75"/>
      <c r="AB276" s="74">
        <f t="shared" si="149"/>
        <v>0</v>
      </c>
      <c r="AC276" s="74">
        <f t="shared" si="149"/>
        <v>0</v>
      </c>
      <c r="AD276" s="74"/>
      <c r="AE276" s="74">
        <f t="shared" si="150"/>
        <v>0</v>
      </c>
      <c r="AF276" s="75"/>
      <c r="AG276" s="74"/>
      <c r="AH276" s="74">
        <v>0</v>
      </c>
      <c r="AI276" s="74"/>
      <c r="AJ276" s="74">
        <f t="shared" si="151"/>
        <v>0</v>
      </c>
      <c r="AK276" s="75"/>
      <c r="AL276" s="74"/>
      <c r="AM276" s="74">
        <v>0</v>
      </c>
      <c r="AN276" s="74"/>
      <c r="AO276" s="74">
        <f t="shared" si="152"/>
        <v>0</v>
      </c>
      <c r="AP276" s="75"/>
      <c r="AQ276" s="74"/>
      <c r="AR276" s="74">
        <v>0</v>
      </c>
      <c r="AS276" s="74"/>
      <c r="AT276" s="74">
        <f t="shared" si="153"/>
        <v>0</v>
      </c>
      <c r="AU276" s="75"/>
      <c r="AV276" s="74"/>
      <c r="AW276" s="74">
        <v>0</v>
      </c>
      <c r="AX276" s="74"/>
      <c r="AY276" s="74">
        <f t="shared" si="154"/>
        <v>0</v>
      </c>
      <c r="AZ276" s="75"/>
    </row>
    <row r="277" spans="1:52" s="46" customFormat="1" ht="12" hidden="1" customHeight="1">
      <c r="A277" s="417">
        <v>420</v>
      </c>
      <c r="B277" s="73" t="s">
        <v>290</v>
      </c>
      <c r="C277" s="74"/>
      <c r="D277" s="74">
        <v>0</v>
      </c>
      <c r="E277" s="74"/>
      <c r="F277" s="74">
        <f t="shared" si="143"/>
        <v>0</v>
      </c>
      <c r="G277" s="75"/>
      <c r="H277" s="74"/>
      <c r="I277" s="74">
        <v>0</v>
      </c>
      <c r="J277" s="74"/>
      <c r="K277" s="74">
        <f t="shared" si="144"/>
        <v>0</v>
      </c>
      <c r="L277" s="75"/>
      <c r="M277" s="74">
        <f t="shared" si="145"/>
        <v>0</v>
      </c>
      <c r="N277" s="74">
        <f t="shared" si="145"/>
        <v>0</v>
      </c>
      <c r="O277" s="74"/>
      <c r="P277" s="74">
        <f t="shared" si="146"/>
        <v>0</v>
      </c>
      <c r="Q277" s="75"/>
      <c r="R277" s="74"/>
      <c r="S277" s="74">
        <v>0</v>
      </c>
      <c r="T277" s="74"/>
      <c r="U277" s="74">
        <f t="shared" si="147"/>
        <v>0</v>
      </c>
      <c r="V277" s="75"/>
      <c r="W277" s="74"/>
      <c r="X277" s="74">
        <v>0</v>
      </c>
      <c r="Y277" s="74"/>
      <c r="Z277" s="74">
        <f t="shared" si="148"/>
        <v>0</v>
      </c>
      <c r="AA277" s="75"/>
      <c r="AB277" s="74">
        <f t="shared" si="149"/>
        <v>0</v>
      </c>
      <c r="AC277" s="74">
        <f t="shared" si="149"/>
        <v>0</v>
      </c>
      <c r="AD277" s="74"/>
      <c r="AE277" s="74">
        <f t="shared" si="150"/>
        <v>0</v>
      </c>
      <c r="AF277" s="75"/>
      <c r="AG277" s="74"/>
      <c r="AH277" s="74">
        <v>0</v>
      </c>
      <c r="AI277" s="74"/>
      <c r="AJ277" s="74">
        <f t="shared" si="151"/>
        <v>0</v>
      </c>
      <c r="AK277" s="75"/>
      <c r="AL277" s="74"/>
      <c r="AM277" s="74">
        <v>0</v>
      </c>
      <c r="AN277" s="74"/>
      <c r="AO277" s="74">
        <f t="shared" si="152"/>
        <v>0</v>
      </c>
      <c r="AP277" s="75"/>
      <c r="AQ277" s="74"/>
      <c r="AR277" s="74">
        <v>0</v>
      </c>
      <c r="AS277" s="74"/>
      <c r="AT277" s="74">
        <f t="shared" si="153"/>
        <v>0</v>
      </c>
      <c r="AU277" s="75"/>
      <c r="AV277" s="74"/>
      <c r="AW277" s="74">
        <v>0</v>
      </c>
      <c r="AX277" s="74"/>
      <c r="AY277" s="74">
        <f t="shared" si="154"/>
        <v>0</v>
      </c>
      <c r="AZ277" s="75"/>
    </row>
    <row r="278" spans="1:52" s="46" customFormat="1" ht="12" hidden="1" customHeight="1">
      <c r="A278" s="417">
        <v>421</v>
      </c>
      <c r="B278" s="73" t="s">
        <v>291</v>
      </c>
      <c r="C278" s="74"/>
      <c r="D278" s="74">
        <v>0</v>
      </c>
      <c r="E278" s="74"/>
      <c r="F278" s="74">
        <f t="shared" si="143"/>
        <v>0</v>
      </c>
      <c r="G278" s="75"/>
      <c r="H278" s="74"/>
      <c r="I278" s="74">
        <v>0</v>
      </c>
      <c r="J278" s="74"/>
      <c r="K278" s="74">
        <f t="shared" si="144"/>
        <v>0</v>
      </c>
      <c r="L278" s="75"/>
      <c r="M278" s="74">
        <f t="shared" si="145"/>
        <v>0</v>
      </c>
      <c r="N278" s="74">
        <f t="shared" si="145"/>
        <v>0</v>
      </c>
      <c r="O278" s="74"/>
      <c r="P278" s="74">
        <f t="shared" si="146"/>
        <v>0</v>
      </c>
      <c r="Q278" s="75"/>
      <c r="R278" s="74"/>
      <c r="S278" s="74">
        <v>0</v>
      </c>
      <c r="T278" s="74"/>
      <c r="U278" s="74">
        <f t="shared" si="147"/>
        <v>0</v>
      </c>
      <c r="V278" s="75"/>
      <c r="W278" s="74"/>
      <c r="X278" s="74">
        <v>0</v>
      </c>
      <c r="Y278" s="74"/>
      <c r="Z278" s="74">
        <f t="shared" si="148"/>
        <v>0</v>
      </c>
      <c r="AA278" s="75"/>
      <c r="AB278" s="74">
        <f t="shared" si="149"/>
        <v>0</v>
      </c>
      <c r="AC278" s="74">
        <f t="shared" si="149"/>
        <v>0</v>
      </c>
      <c r="AD278" s="74"/>
      <c r="AE278" s="74">
        <f t="shared" si="150"/>
        <v>0</v>
      </c>
      <c r="AF278" s="75"/>
      <c r="AG278" s="74"/>
      <c r="AH278" s="74">
        <v>0</v>
      </c>
      <c r="AI278" s="74"/>
      <c r="AJ278" s="74">
        <f t="shared" si="151"/>
        <v>0</v>
      </c>
      <c r="AK278" s="75"/>
      <c r="AL278" s="74"/>
      <c r="AM278" s="74">
        <v>0</v>
      </c>
      <c r="AN278" s="74"/>
      <c r="AO278" s="74">
        <f t="shared" si="152"/>
        <v>0</v>
      </c>
      <c r="AP278" s="75"/>
      <c r="AQ278" s="74"/>
      <c r="AR278" s="74">
        <v>0</v>
      </c>
      <c r="AS278" s="74"/>
      <c r="AT278" s="74">
        <f t="shared" si="153"/>
        <v>0</v>
      </c>
      <c r="AU278" s="75"/>
      <c r="AV278" s="74"/>
      <c r="AW278" s="74">
        <v>0</v>
      </c>
      <c r="AX278" s="74"/>
      <c r="AY278" s="74">
        <f t="shared" si="154"/>
        <v>0</v>
      </c>
      <c r="AZ278" s="75"/>
    </row>
    <row r="279" spans="1:52" s="46" customFormat="1" ht="12" customHeight="1">
      <c r="A279" s="417">
        <v>422</v>
      </c>
      <c r="B279" s="73" t="s">
        <v>292</v>
      </c>
      <c r="C279" s="74"/>
      <c r="D279" s="74">
        <v>0</v>
      </c>
      <c r="E279" s="74"/>
      <c r="F279" s="74">
        <f t="shared" si="143"/>
        <v>0</v>
      </c>
      <c r="G279" s="75"/>
      <c r="H279" s="74"/>
      <c r="I279" s="74">
        <v>0</v>
      </c>
      <c r="J279" s="74"/>
      <c r="K279" s="74">
        <f t="shared" si="144"/>
        <v>0</v>
      </c>
      <c r="L279" s="75"/>
      <c r="M279" s="74">
        <f t="shared" si="145"/>
        <v>0</v>
      </c>
      <c r="N279" s="74">
        <f t="shared" si="145"/>
        <v>0</v>
      </c>
      <c r="O279" s="74"/>
      <c r="P279" s="74">
        <f t="shared" si="146"/>
        <v>0</v>
      </c>
      <c r="Q279" s="75"/>
      <c r="R279" s="74"/>
      <c r="S279" s="74">
        <v>14400</v>
      </c>
      <c r="T279" s="74"/>
      <c r="U279" s="74">
        <f t="shared" si="147"/>
        <v>14400</v>
      </c>
      <c r="V279" s="75"/>
      <c r="W279" s="74"/>
      <c r="X279" s="74">
        <v>14400</v>
      </c>
      <c r="Y279" s="74"/>
      <c r="Z279" s="74">
        <f t="shared" si="148"/>
        <v>14400</v>
      </c>
      <c r="AA279" s="75"/>
      <c r="AB279" s="74">
        <f t="shared" si="149"/>
        <v>0</v>
      </c>
      <c r="AC279" s="74">
        <f t="shared" si="149"/>
        <v>0</v>
      </c>
      <c r="AD279" s="74"/>
      <c r="AE279" s="74">
        <f t="shared" si="150"/>
        <v>0</v>
      </c>
      <c r="AF279" s="75"/>
      <c r="AG279" s="74"/>
      <c r="AH279" s="74">
        <v>15120</v>
      </c>
      <c r="AI279" s="74"/>
      <c r="AJ279" s="74">
        <f t="shared" si="151"/>
        <v>15120</v>
      </c>
      <c r="AK279" s="75"/>
      <c r="AL279" s="74"/>
      <c r="AM279" s="74">
        <v>15876</v>
      </c>
      <c r="AN279" s="74"/>
      <c r="AO279" s="74">
        <f t="shared" si="152"/>
        <v>15876</v>
      </c>
      <c r="AP279" s="75"/>
      <c r="AQ279" s="74"/>
      <c r="AR279" s="74">
        <v>16669.8</v>
      </c>
      <c r="AS279" s="74"/>
      <c r="AT279" s="74">
        <f t="shared" si="153"/>
        <v>16669.8</v>
      </c>
      <c r="AU279" s="75"/>
      <c r="AV279" s="74"/>
      <c r="AW279" s="74">
        <v>17503.29</v>
      </c>
      <c r="AX279" s="74"/>
      <c r="AY279" s="74">
        <f t="shared" si="154"/>
        <v>17503.29</v>
      </c>
      <c r="AZ279" s="75"/>
    </row>
    <row r="280" spans="1:52" s="46" customFormat="1" ht="12" hidden="1" customHeight="1">
      <c r="A280" s="417">
        <v>430</v>
      </c>
      <c r="B280" s="73" t="s">
        <v>293</v>
      </c>
      <c r="C280" s="74"/>
      <c r="D280" s="74">
        <v>0</v>
      </c>
      <c r="E280" s="74"/>
      <c r="F280" s="74">
        <f t="shared" si="143"/>
        <v>0</v>
      </c>
      <c r="G280" s="75"/>
      <c r="H280" s="74"/>
      <c r="I280" s="74">
        <v>0</v>
      </c>
      <c r="J280" s="74"/>
      <c r="K280" s="74">
        <f t="shared" si="144"/>
        <v>0</v>
      </c>
      <c r="L280" s="75"/>
      <c r="M280" s="74">
        <f t="shared" si="145"/>
        <v>0</v>
      </c>
      <c r="N280" s="74">
        <f t="shared" si="145"/>
        <v>0</v>
      </c>
      <c r="O280" s="74"/>
      <c r="P280" s="74">
        <f t="shared" si="146"/>
        <v>0</v>
      </c>
      <c r="Q280" s="75"/>
      <c r="R280" s="74"/>
      <c r="S280" s="74">
        <v>0</v>
      </c>
      <c r="T280" s="74"/>
      <c r="U280" s="74">
        <f t="shared" si="147"/>
        <v>0</v>
      </c>
      <c r="V280" s="75"/>
      <c r="W280" s="74"/>
      <c r="X280" s="74">
        <v>0</v>
      </c>
      <c r="Y280" s="74"/>
      <c r="Z280" s="74">
        <f t="shared" si="148"/>
        <v>0</v>
      </c>
      <c r="AA280" s="75"/>
      <c r="AB280" s="74">
        <f t="shared" si="149"/>
        <v>0</v>
      </c>
      <c r="AC280" s="74">
        <f t="shared" si="149"/>
        <v>0</v>
      </c>
      <c r="AD280" s="74"/>
      <c r="AE280" s="74">
        <f t="shared" si="150"/>
        <v>0</v>
      </c>
      <c r="AF280" s="75"/>
      <c r="AG280" s="74"/>
      <c r="AH280" s="74">
        <v>0</v>
      </c>
      <c r="AI280" s="74"/>
      <c r="AJ280" s="74">
        <f t="shared" si="151"/>
        <v>0</v>
      </c>
      <c r="AK280" s="75"/>
      <c r="AL280" s="74"/>
      <c r="AM280" s="74">
        <v>0</v>
      </c>
      <c r="AN280" s="74"/>
      <c r="AO280" s="74">
        <f t="shared" si="152"/>
        <v>0</v>
      </c>
      <c r="AP280" s="75"/>
      <c r="AQ280" s="74"/>
      <c r="AR280" s="74">
        <v>0</v>
      </c>
      <c r="AS280" s="74"/>
      <c r="AT280" s="74">
        <f t="shared" si="153"/>
        <v>0</v>
      </c>
      <c r="AU280" s="75"/>
      <c r="AV280" s="74"/>
      <c r="AW280" s="74">
        <v>0</v>
      </c>
      <c r="AX280" s="74"/>
      <c r="AY280" s="74">
        <f t="shared" si="154"/>
        <v>0</v>
      </c>
      <c r="AZ280" s="75"/>
    </row>
    <row r="281" spans="1:52" s="46" customFormat="1" ht="12" hidden="1" customHeight="1">
      <c r="A281" s="417">
        <v>431</v>
      </c>
      <c r="B281" s="73" t="s">
        <v>294</v>
      </c>
      <c r="C281" s="74"/>
      <c r="D281" s="74">
        <v>0</v>
      </c>
      <c r="E281" s="74"/>
      <c r="F281" s="74">
        <f t="shared" si="143"/>
        <v>0</v>
      </c>
      <c r="G281" s="75"/>
      <c r="H281" s="74"/>
      <c r="I281" s="74">
        <v>0</v>
      </c>
      <c r="J281" s="74"/>
      <c r="K281" s="74">
        <f t="shared" si="144"/>
        <v>0</v>
      </c>
      <c r="L281" s="75"/>
      <c r="M281" s="74">
        <f t="shared" si="145"/>
        <v>0</v>
      </c>
      <c r="N281" s="74">
        <f t="shared" si="145"/>
        <v>0</v>
      </c>
      <c r="O281" s="74"/>
      <c r="P281" s="74">
        <f t="shared" si="146"/>
        <v>0</v>
      </c>
      <c r="Q281" s="75"/>
      <c r="R281" s="74"/>
      <c r="S281" s="74">
        <v>0</v>
      </c>
      <c r="T281" s="74"/>
      <c r="U281" s="74">
        <f t="shared" si="147"/>
        <v>0</v>
      </c>
      <c r="V281" s="75"/>
      <c r="W281" s="74"/>
      <c r="X281" s="74">
        <v>0</v>
      </c>
      <c r="Y281" s="74"/>
      <c r="Z281" s="74">
        <f t="shared" si="148"/>
        <v>0</v>
      </c>
      <c r="AA281" s="75"/>
      <c r="AB281" s="74">
        <f t="shared" si="149"/>
        <v>0</v>
      </c>
      <c r="AC281" s="74">
        <f t="shared" si="149"/>
        <v>0</v>
      </c>
      <c r="AD281" s="74"/>
      <c r="AE281" s="74">
        <f t="shared" si="150"/>
        <v>0</v>
      </c>
      <c r="AF281" s="75"/>
      <c r="AG281" s="74"/>
      <c r="AH281" s="74">
        <v>0</v>
      </c>
      <c r="AI281" s="74"/>
      <c r="AJ281" s="74">
        <f t="shared" si="151"/>
        <v>0</v>
      </c>
      <c r="AK281" s="75"/>
      <c r="AL281" s="74"/>
      <c r="AM281" s="74">
        <v>0</v>
      </c>
      <c r="AN281" s="74"/>
      <c r="AO281" s="74">
        <f t="shared" si="152"/>
        <v>0</v>
      </c>
      <c r="AP281" s="75"/>
      <c r="AQ281" s="74"/>
      <c r="AR281" s="74">
        <v>0</v>
      </c>
      <c r="AS281" s="74"/>
      <c r="AT281" s="74">
        <f t="shared" si="153"/>
        <v>0</v>
      </c>
      <c r="AU281" s="75"/>
      <c r="AV281" s="74"/>
      <c r="AW281" s="74">
        <v>0</v>
      </c>
      <c r="AX281" s="74"/>
      <c r="AY281" s="74">
        <f t="shared" si="154"/>
        <v>0</v>
      </c>
      <c r="AZ281" s="75"/>
    </row>
    <row r="282" spans="1:52" s="46" customFormat="1" ht="12" hidden="1" customHeight="1">
      <c r="A282" s="417">
        <v>432</v>
      </c>
      <c r="B282" s="73" t="s">
        <v>295</v>
      </c>
      <c r="C282" s="74"/>
      <c r="D282" s="74">
        <v>0</v>
      </c>
      <c r="E282" s="74"/>
      <c r="F282" s="74">
        <f t="shared" si="143"/>
        <v>0</v>
      </c>
      <c r="G282" s="75"/>
      <c r="H282" s="74"/>
      <c r="I282" s="74">
        <v>0</v>
      </c>
      <c r="J282" s="74"/>
      <c r="K282" s="74">
        <f t="shared" si="144"/>
        <v>0</v>
      </c>
      <c r="L282" s="75"/>
      <c r="M282" s="74">
        <f t="shared" si="145"/>
        <v>0</v>
      </c>
      <c r="N282" s="74">
        <f t="shared" si="145"/>
        <v>0</v>
      </c>
      <c r="O282" s="74"/>
      <c r="P282" s="74">
        <f t="shared" si="146"/>
        <v>0</v>
      </c>
      <c r="Q282" s="75"/>
      <c r="R282" s="74"/>
      <c r="S282" s="74">
        <v>0</v>
      </c>
      <c r="T282" s="74"/>
      <c r="U282" s="74">
        <f t="shared" si="147"/>
        <v>0</v>
      </c>
      <c r="V282" s="75"/>
      <c r="W282" s="74"/>
      <c r="X282" s="74">
        <v>0</v>
      </c>
      <c r="Y282" s="74"/>
      <c r="Z282" s="74">
        <f t="shared" si="148"/>
        <v>0</v>
      </c>
      <c r="AA282" s="75"/>
      <c r="AB282" s="74">
        <f t="shared" si="149"/>
        <v>0</v>
      </c>
      <c r="AC282" s="74">
        <f t="shared" si="149"/>
        <v>0</v>
      </c>
      <c r="AD282" s="74"/>
      <c r="AE282" s="74">
        <f t="shared" si="150"/>
        <v>0</v>
      </c>
      <c r="AF282" s="75"/>
      <c r="AG282" s="74"/>
      <c r="AH282" s="74">
        <v>0</v>
      </c>
      <c r="AI282" s="74"/>
      <c r="AJ282" s="74">
        <f t="shared" si="151"/>
        <v>0</v>
      </c>
      <c r="AK282" s="75"/>
      <c r="AL282" s="74"/>
      <c r="AM282" s="74">
        <v>0</v>
      </c>
      <c r="AN282" s="74"/>
      <c r="AO282" s="74">
        <f t="shared" si="152"/>
        <v>0</v>
      </c>
      <c r="AP282" s="75"/>
      <c r="AQ282" s="74"/>
      <c r="AR282" s="74">
        <v>0</v>
      </c>
      <c r="AS282" s="74"/>
      <c r="AT282" s="74">
        <f t="shared" si="153"/>
        <v>0</v>
      </c>
      <c r="AU282" s="75"/>
      <c r="AV282" s="74"/>
      <c r="AW282" s="74">
        <v>0</v>
      </c>
      <c r="AX282" s="74"/>
      <c r="AY282" s="74">
        <f t="shared" si="154"/>
        <v>0</v>
      </c>
      <c r="AZ282" s="75"/>
    </row>
    <row r="283" spans="1:52" s="46" customFormat="1" ht="12" hidden="1" customHeight="1">
      <c r="A283" s="417">
        <v>440</v>
      </c>
      <c r="B283" s="73" t="s">
        <v>296</v>
      </c>
      <c r="C283" s="74"/>
      <c r="D283" s="74">
        <v>0</v>
      </c>
      <c r="E283" s="74"/>
      <c r="F283" s="74">
        <f t="shared" si="143"/>
        <v>0</v>
      </c>
      <c r="G283" s="75"/>
      <c r="H283" s="74"/>
      <c r="I283" s="74">
        <v>0</v>
      </c>
      <c r="J283" s="74"/>
      <c r="K283" s="74">
        <f t="shared" si="144"/>
        <v>0</v>
      </c>
      <c r="L283" s="75"/>
      <c r="M283" s="74">
        <f t="shared" si="145"/>
        <v>0</v>
      </c>
      <c r="N283" s="74">
        <f t="shared" si="145"/>
        <v>0</v>
      </c>
      <c r="O283" s="74"/>
      <c r="P283" s="74">
        <f t="shared" si="146"/>
        <v>0</v>
      </c>
      <c r="Q283" s="75"/>
      <c r="R283" s="74"/>
      <c r="S283" s="74">
        <v>0</v>
      </c>
      <c r="T283" s="74"/>
      <c r="U283" s="74">
        <f t="shared" si="147"/>
        <v>0</v>
      </c>
      <c r="V283" s="75"/>
      <c r="W283" s="74"/>
      <c r="X283" s="74">
        <v>0</v>
      </c>
      <c r="Y283" s="74"/>
      <c r="Z283" s="74">
        <f t="shared" si="148"/>
        <v>0</v>
      </c>
      <c r="AA283" s="75"/>
      <c r="AB283" s="74">
        <f t="shared" si="149"/>
        <v>0</v>
      </c>
      <c r="AC283" s="74">
        <f t="shared" si="149"/>
        <v>0</v>
      </c>
      <c r="AD283" s="74"/>
      <c r="AE283" s="74">
        <f t="shared" si="150"/>
        <v>0</v>
      </c>
      <c r="AF283" s="75"/>
      <c r="AG283" s="74"/>
      <c r="AH283" s="74">
        <v>0</v>
      </c>
      <c r="AI283" s="74"/>
      <c r="AJ283" s="74">
        <f t="shared" si="151"/>
        <v>0</v>
      </c>
      <c r="AK283" s="75"/>
      <c r="AL283" s="74"/>
      <c r="AM283" s="74">
        <v>0</v>
      </c>
      <c r="AN283" s="74"/>
      <c r="AO283" s="74">
        <f t="shared" si="152"/>
        <v>0</v>
      </c>
      <c r="AP283" s="75"/>
      <c r="AQ283" s="74"/>
      <c r="AR283" s="74">
        <v>0</v>
      </c>
      <c r="AS283" s="74"/>
      <c r="AT283" s="74">
        <f t="shared" si="153"/>
        <v>0</v>
      </c>
      <c r="AU283" s="75"/>
      <c r="AV283" s="74"/>
      <c r="AW283" s="74">
        <v>0</v>
      </c>
      <c r="AX283" s="74"/>
      <c r="AY283" s="74">
        <f t="shared" si="154"/>
        <v>0</v>
      </c>
      <c r="AZ283" s="75"/>
    </row>
    <row r="284" spans="1:52" s="46" customFormat="1" ht="12" customHeight="1">
      <c r="A284" s="417">
        <v>441</v>
      </c>
      <c r="B284" s="73" t="s">
        <v>297</v>
      </c>
      <c r="C284" s="74"/>
      <c r="D284" s="74">
        <v>14000</v>
      </c>
      <c r="E284" s="74"/>
      <c r="F284" s="74">
        <f t="shared" si="143"/>
        <v>14000</v>
      </c>
      <c r="G284" s="75"/>
      <c r="H284" s="74"/>
      <c r="I284" s="74">
        <v>14000</v>
      </c>
      <c r="J284" s="74"/>
      <c r="K284" s="74">
        <f t="shared" si="144"/>
        <v>14000</v>
      </c>
      <c r="L284" s="75"/>
      <c r="M284" s="74">
        <f t="shared" si="145"/>
        <v>0</v>
      </c>
      <c r="N284" s="74">
        <f t="shared" si="145"/>
        <v>0</v>
      </c>
      <c r="O284" s="74"/>
      <c r="P284" s="74">
        <f t="shared" si="146"/>
        <v>0</v>
      </c>
      <c r="Q284" s="75"/>
      <c r="R284" s="74"/>
      <c r="S284" s="74">
        <v>168000</v>
      </c>
      <c r="T284" s="74"/>
      <c r="U284" s="74">
        <f t="shared" si="147"/>
        <v>168000</v>
      </c>
      <c r="V284" s="75"/>
      <c r="W284" s="74"/>
      <c r="X284" s="74">
        <v>168000</v>
      </c>
      <c r="Y284" s="74"/>
      <c r="Z284" s="74">
        <f t="shared" si="148"/>
        <v>168000</v>
      </c>
      <c r="AA284" s="75"/>
      <c r="AB284" s="74">
        <f t="shared" si="149"/>
        <v>0</v>
      </c>
      <c r="AC284" s="74">
        <f t="shared" si="149"/>
        <v>0</v>
      </c>
      <c r="AD284" s="74"/>
      <c r="AE284" s="74">
        <f t="shared" si="150"/>
        <v>0</v>
      </c>
      <c r="AF284" s="75"/>
      <c r="AG284" s="74"/>
      <c r="AH284" s="74">
        <v>201600</v>
      </c>
      <c r="AI284" s="74"/>
      <c r="AJ284" s="74">
        <f t="shared" si="151"/>
        <v>201600</v>
      </c>
      <c r="AK284" s="75"/>
      <c r="AL284" s="74"/>
      <c r="AM284" s="74">
        <v>241920</v>
      </c>
      <c r="AN284" s="74"/>
      <c r="AO284" s="74">
        <f t="shared" si="152"/>
        <v>241920</v>
      </c>
      <c r="AP284" s="75"/>
      <c r="AQ284" s="74"/>
      <c r="AR284" s="74">
        <v>290304</v>
      </c>
      <c r="AS284" s="74"/>
      <c r="AT284" s="74">
        <f t="shared" si="153"/>
        <v>290304</v>
      </c>
      <c r="AU284" s="75"/>
      <c r="AV284" s="74"/>
      <c r="AW284" s="74">
        <v>348364.79999999999</v>
      </c>
      <c r="AX284" s="74"/>
      <c r="AY284" s="74">
        <f t="shared" si="154"/>
        <v>348364.79999999999</v>
      </c>
      <c r="AZ284" s="75"/>
    </row>
    <row r="285" spans="1:52" s="46" customFormat="1" ht="12" hidden="1" customHeight="1">
      <c r="A285" s="417">
        <v>442</v>
      </c>
      <c r="B285" s="73" t="s">
        <v>298</v>
      </c>
      <c r="C285" s="74"/>
      <c r="D285" s="74">
        <v>0</v>
      </c>
      <c r="E285" s="74"/>
      <c r="F285" s="74">
        <f t="shared" si="143"/>
        <v>0</v>
      </c>
      <c r="G285" s="75"/>
      <c r="H285" s="74"/>
      <c r="I285" s="74">
        <v>0</v>
      </c>
      <c r="J285" s="74"/>
      <c r="K285" s="74">
        <f t="shared" si="144"/>
        <v>0</v>
      </c>
      <c r="L285" s="75"/>
      <c r="M285" s="74">
        <f t="shared" si="145"/>
        <v>0</v>
      </c>
      <c r="N285" s="74">
        <f t="shared" si="145"/>
        <v>0</v>
      </c>
      <c r="O285" s="74"/>
      <c r="P285" s="74">
        <f t="shared" si="146"/>
        <v>0</v>
      </c>
      <c r="Q285" s="75"/>
      <c r="R285" s="74"/>
      <c r="S285" s="74">
        <v>0</v>
      </c>
      <c r="T285" s="74"/>
      <c r="U285" s="74">
        <f t="shared" si="147"/>
        <v>0</v>
      </c>
      <c r="V285" s="75"/>
      <c r="W285" s="74"/>
      <c r="X285" s="74">
        <v>0</v>
      </c>
      <c r="Y285" s="74"/>
      <c r="Z285" s="74">
        <f t="shared" si="148"/>
        <v>0</v>
      </c>
      <c r="AA285" s="75"/>
      <c r="AB285" s="74">
        <f t="shared" si="149"/>
        <v>0</v>
      </c>
      <c r="AC285" s="74">
        <f t="shared" si="149"/>
        <v>0</v>
      </c>
      <c r="AD285" s="74"/>
      <c r="AE285" s="74">
        <f t="shared" si="150"/>
        <v>0</v>
      </c>
      <c r="AF285" s="75"/>
      <c r="AG285" s="74"/>
      <c r="AH285" s="74">
        <v>0</v>
      </c>
      <c r="AI285" s="74"/>
      <c r="AJ285" s="74">
        <f t="shared" si="151"/>
        <v>0</v>
      </c>
      <c r="AK285" s="75"/>
      <c r="AL285" s="74"/>
      <c r="AM285" s="74">
        <v>0</v>
      </c>
      <c r="AN285" s="74"/>
      <c r="AO285" s="74">
        <f t="shared" si="152"/>
        <v>0</v>
      </c>
      <c r="AP285" s="75"/>
      <c r="AQ285" s="74"/>
      <c r="AR285" s="74">
        <v>0</v>
      </c>
      <c r="AS285" s="74"/>
      <c r="AT285" s="74">
        <f t="shared" si="153"/>
        <v>0</v>
      </c>
      <c r="AU285" s="75"/>
      <c r="AV285" s="74"/>
      <c r="AW285" s="74">
        <v>0</v>
      </c>
      <c r="AX285" s="74"/>
      <c r="AY285" s="74">
        <f t="shared" si="154"/>
        <v>0</v>
      </c>
      <c r="AZ285" s="75"/>
    </row>
    <row r="286" spans="1:52" s="46" customFormat="1" ht="12" hidden="1" customHeight="1">
      <c r="A286" s="417">
        <v>443</v>
      </c>
      <c r="B286" s="73" t="s">
        <v>299</v>
      </c>
      <c r="C286" s="74"/>
      <c r="D286" s="74">
        <v>0</v>
      </c>
      <c r="E286" s="74"/>
      <c r="F286" s="74">
        <f t="shared" si="143"/>
        <v>0</v>
      </c>
      <c r="G286" s="75"/>
      <c r="H286" s="74"/>
      <c r="I286" s="74">
        <v>0</v>
      </c>
      <c r="J286" s="74"/>
      <c r="K286" s="74">
        <f t="shared" si="144"/>
        <v>0</v>
      </c>
      <c r="L286" s="75"/>
      <c r="M286" s="74">
        <f t="shared" si="145"/>
        <v>0</v>
      </c>
      <c r="N286" s="74">
        <f t="shared" si="145"/>
        <v>0</v>
      </c>
      <c r="O286" s="74"/>
      <c r="P286" s="74">
        <f t="shared" si="146"/>
        <v>0</v>
      </c>
      <c r="Q286" s="75"/>
      <c r="R286" s="74"/>
      <c r="S286" s="74">
        <v>0</v>
      </c>
      <c r="T286" s="74"/>
      <c r="U286" s="74">
        <f t="shared" si="147"/>
        <v>0</v>
      </c>
      <c r="V286" s="75"/>
      <c r="W286" s="74"/>
      <c r="X286" s="74">
        <v>0</v>
      </c>
      <c r="Y286" s="74"/>
      <c r="Z286" s="74">
        <f t="shared" si="148"/>
        <v>0</v>
      </c>
      <c r="AA286" s="75"/>
      <c r="AB286" s="74">
        <f t="shared" si="149"/>
        <v>0</v>
      </c>
      <c r="AC286" s="74">
        <f t="shared" si="149"/>
        <v>0</v>
      </c>
      <c r="AD286" s="74"/>
      <c r="AE286" s="74">
        <f t="shared" si="150"/>
        <v>0</v>
      </c>
      <c r="AF286" s="75"/>
      <c r="AG286" s="74"/>
      <c r="AH286" s="74">
        <v>0</v>
      </c>
      <c r="AI286" s="74"/>
      <c r="AJ286" s="74">
        <f t="shared" si="151"/>
        <v>0</v>
      </c>
      <c r="AK286" s="75"/>
      <c r="AL286" s="74"/>
      <c r="AM286" s="74">
        <v>0</v>
      </c>
      <c r="AN286" s="74"/>
      <c r="AO286" s="74">
        <f t="shared" si="152"/>
        <v>0</v>
      </c>
      <c r="AP286" s="75"/>
      <c r="AQ286" s="74"/>
      <c r="AR286" s="74">
        <v>0</v>
      </c>
      <c r="AS286" s="74"/>
      <c r="AT286" s="74">
        <f t="shared" si="153"/>
        <v>0</v>
      </c>
      <c r="AU286" s="75"/>
      <c r="AV286" s="74"/>
      <c r="AW286" s="74">
        <v>0</v>
      </c>
      <c r="AX286" s="74"/>
      <c r="AY286" s="74">
        <f t="shared" si="154"/>
        <v>0</v>
      </c>
      <c r="AZ286" s="75"/>
    </row>
    <row r="287" spans="1:52" s="46" customFormat="1" ht="12" hidden="1" customHeight="1">
      <c r="A287" s="417">
        <v>444</v>
      </c>
      <c r="B287" s="73" t="s">
        <v>300</v>
      </c>
      <c r="C287" s="74"/>
      <c r="D287" s="74">
        <v>0</v>
      </c>
      <c r="E287" s="74"/>
      <c r="F287" s="74">
        <f t="shared" si="143"/>
        <v>0</v>
      </c>
      <c r="G287" s="75"/>
      <c r="H287" s="74"/>
      <c r="I287" s="74">
        <v>0</v>
      </c>
      <c r="J287" s="74"/>
      <c r="K287" s="74">
        <f t="shared" si="144"/>
        <v>0</v>
      </c>
      <c r="L287" s="75"/>
      <c r="M287" s="74">
        <f t="shared" si="145"/>
        <v>0</v>
      </c>
      <c r="N287" s="74">
        <f t="shared" si="145"/>
        <v>0</v>
      </c>
      <c r="O287" s="74"/>
      <c r="P287" s="74">
        <f t="shared" si="146"/>
        <v>0</v>
      </c>
      <c r="Q287" s="75"/>
      <c r="R287" s="74"/>
      <c r="S287" s="74">
        <v>0</v>
      </c>
      <c r="T287" s="74"/>
      <c r="U287" s="74">
        <f t="shared" si="147"/>
        <v>0</v>
      </c>
      <c r="V287" s="75"/>
      <c r="W287" s="74"/>
      <c r="X287" s="74">
        <v>0</v>
      </c>
      <c r="Y287" s="74"/>
      <c r="Z287" s="74">
        <f t="shared" si="148"/>
        <v>0</v>
      </c>
      <c r="AA287" s="75"/>
      <c r="AB287" s="74">
        <f t="shared" si="149"/>
        <v>0</v>
      </c>
      <c r="AC287" s="74">
        <f t="shared" si="149"/>
        <v>0</v>
      </c>
      <c r="AD287" s="74"/>
      <c r="AE287" s="74">
        <f t="shared" si="150"/>
        <v>0</v>
      </c>
      <c r="AF287" s="75"/>
      <c r="AG287" s="74"/>
      <c r="AH287" s="74">
        <v>0</v>
      </c>
      <c r="AI287" s="74"/>
      <c r="AJ287" s="74">
        <f t="shared" si="151"/>
        <v>0</v>
      </c>
      <c r="AK287" s="75"/>
      <c r="AL287" s="74"/>
      <c r="AM287" s="74">
        <v>0</v>
      </c>
      <c r="AN287" s="74"/>
      <c r="AO287" s="74">
        <f t="shared" si="152"/>
        <v>0</v>
      </c>
      <c r="AP287" s="75"/>
      <c r="AQ287" s="74"/>
      <c r="AR287" s="74">
        <v>0</v>
      </c>
      <c r="AS287" s="74"/>
      <c r="AT287" s="74">
        <f t="shared" si="153"/>
        <v>0</v>
      </c>
      <c r="AU287" s="75"/>
      <c r="AV287" s="74"/>
      <c r="AW287" s="74">
        <v>0</v>
      </c>
      <c r="AX287" s="74"/>
      <c r="AY287" s="74">
        <f t="shared" si="154"/>
        <v>0</v>
      </c>
      <c r="AZ287" s="75"/>
    </row>
    <row r="288" spans="1:52" s="46" customFormat="1" ht="12" hidden="1" customHeight="1">
      <c r="A288" s="417">
        <v>450</v>
      </c>
      <c r="B288" s="73" t="s">
        <v>301</v>
      </c>
      <c r="C288" s="74"/>
      <c r="D288" s="74">
        <v>0</v>
      </c>
      <c r="E288" s="74"/>
      <c r="F288" s="74">
        <f t="shared" si="143"/>
        <v>0</v>
      </c>
      <c r="G288" s="75"/>
      <c r="H288" s="74"/>
      <c r="I288" s="74">
        <v>0</v>
      </c>
      <c r="J288" s="74"/>
      <c r="K288" s="74">
        <f t="shared" si="144"/>
        <v>0</v>
      </c>
      <c r="L288" s="75"/>
      <c r="M288" s="74">
        <f t="shared" si="145"/>
        <v>0</v>
      </c>
      <c r="N288" s="74">
        <f t="shared" si="145"/>
        <v>0</v>
      </c>
      <c r="O288" s="74"/>
      <c r="P288" s="74">
        <f t="shared" si="146"/>
        <v>0</v>
      </c>
      <c r="Q288" s="75"/>
      <c r="R288" s="74"/>
      <c r="S288" s="74">
        <v>0</v>
      </c>
      <c r="T288" s="74"/>
      <c r="U288" s="74">
        <f t="shared" si="147"/>
        <v>0</v>
      </c>
      <c r="V288" s="75"/>
      <c r="W288" s="74"/>
      <c r="X288" s="74">
        <v>0</v>
      </c>
      <c r="Y288" s="74"/>
      <c r="Z288" s="74">
        <f t="shared" si="148"/>
        <v>0</v>
      </c>
      <c r="AA288" s="75"/>
      <c r="AB288" s="74">
        <f t="shared" si="149"/>
        <v>0</v>
      </c>
      <c r="AC288" s="74">
        <f t="shared" si="149"/>
        <v>0</v>
      </c>
      <c r="AD288" s="74"/>
      <c r="AE288" s="74">
        <f t="shared" si="150"/>
        <v>0</v>
      </c>
      <c r="AF288" s="75"/>
      <c r="AG288" s="74"/>
      <c r="AH288" s="74">
        <v>0</v>
      </c>
      <c r="AI288" s="74"/>
      <c r="AJ288" s="74">
        <f t="shared" si="151"/>
        <v>0</v>
      </c>
      <c r="AK288" s="75"/>
      <c r="AL288" s="74"/>
      <c r="AM288" s="74">
        <v>0</v>
      </c>
      <c r="AN288" s="74"/>
      <c r="AO288" s="74">
        <f t="shared" si="152"/>
        <v>0</v>
      </c>
      <c r="AP288" s="75"/>
      <c r="AQ288" s="74"/>
      <c r="AR288" s="74">
        <v>0</v>
      </c>
      <c r="AS288" s="74"/>
      <c r="AT288" s="74">
        <f t="shared" si="153"/>
        <v>0</v>
      </c>
      <c r="AU288" s="75"/>
      <c r="AV288" s="74"/>
      <c r="AW288" s="74">
        <v>0</v>
      </c>
      <c r="AX288" s="74"/>
      <c r="AY288" s="74">
        <f t="shared" si="154"/>
        <v>0</v>
      </c>
      <c r="AZ288" s="75"/>
    </row>
    <row r="289" spans="1:52" s="46" customFormat="1" ht="12" hidden="1" customHeight="1">
      <c r="A289" s="417">
        <v>490</v>
      </c>
      <c r="B289" s="73" t="s">
        <v>302</v>
      </c>
      <c r="C289" s="74"/>
      <c r="D289" s="74">
        <v>0</v>
      </c>
      <c r="E289" s="74"/>
      <c r="F289" s="74">
        <f t="shared" si="143"/>
        <v>0</v>
      </c>
      <c r="G289" s="75"/>
      <c r="H289" s="74"/>
      <c r="I289" s="74">
        <v>0</v>
      </c>
      <c r="J289" s="74"/>
      <c r="K289" s="74">
        <f t="shared" si="144"/>
        <v>0</v>
      </c>
      <c r="L289" s="75"/>
      <c r="M289" s="74">
        <f t="shared" si="145"/>
        <v>0</v>
      </c>
      <c r="N289" s="74">
        <f t="shared" si="145"/>
        <v>0</v>
      </c>
      <c r="O289" s="74"/>
      <c r="P289" s="74">
        <f t="shared" si="146"/>
        <v>0</v>
      </c>
      <c r="Q289" s="75"/>
      <c r="R289" s="74"/>
      <c r="S289" s="74">
        <v>0</v>
      </c>
      <c r="T289" s="74"/>
      <c r="U289" s="74">
        <f t="shared" si="147"/>
        <v>0</v>
      </c>
      <c r="V289" s="75"/>
      <c r="W289" s="74"/>
      <c r="X289" s="74">
        <v>0</v>
      </c>
      <c r="Y289" s="74"/>
      <c r="Z289" s="74">
        <f t="shared" si="148"/>
        <v>0</v>
      </c>
      <c r="AA289" s="75"/>
      <c r="AB289" s="74">
        <f t="shared" si="149"/>
        <v>0</v>
      </c>
      <c r="AC289" s="74">
        <f t="shared" si="149"/>
        <v>0</v>
      </c>
      <c r="AD289" s="74"/>
      <c r="AE289" s="74">
        <f t="shared" si="150"/>
        <v>0</v>
      </c>
      <c r="AF289" s="75"/>
      <c r="AG289" s="74"/>
      <c r="AH289" s="74">
        <v>0</v>
      </c>
      <c r="AI289" s="74"/>
      <c r="AJ289" s="74">
        <f t="shared" si="151"/>
        <v>0</v>
      </c>
      <c r="AK289" s="75"/>
      <c r="AL289" s="74"/>
      <c r="AM289" s="74">
        <v>0</v>
      </c>
      <c r="AN289" s="74"/>
      <c r="AO289" s="74">
        <f t="shared" si="152"/>
        <v>0</v>
      </c>
      <c r="AP289" s="75"/>
      <c r="AQ289" s="74"/>
      <c r="AR289" s="74">
        <v>0</v>
      </c>
      <c r="AS289" s="74"/>
      <c r="AT289" s="74">
        <f t="shared" si="153"/>
        <v>0</v>
      </c>
      <c r="AU289" s="75"/>
      <c r="AV289" s="74"/>
      <c r="AW289" s="74">
        <v>0</v>
      </c>
      <c r="AX289" s="74"/>
      <c r="AY289" s="74">
        <f t="shared" si="154"/>
        <v>0</v>
      </c>
      <c r="AZ289" s="75"/>
    </row>
    <row r="290" spans="1:52" s="46" customFormat="1" ht="12" hidden="1" customHeight="1">
      <c r="A290" s="145"/>
      <c r="B290" s="73"/>
      <c r="C290" s="74"/>
      <c r="D290" s="74"/>
      <c r="E290" s="74"/>
      <c r="F290" s="74"/>
      <c r="G290" s="75"/>
      <c r="H290" s="74"/>
      <c r="I290" s="74"/>
      <c r="J290" s="74"/>
      <c r="K290" s="74"/>
      <c r="L290" s="75"/>
      <c r="M290" s="74"/>
      <c r="N290" s="74"/>
      <c r="O290" s="74"/>
      <c r="P290" s="74"/>
      <c r="Q290" s="75"/>
      <c r="R290" s="74"/>
      <c r="S290" s="74"/>
      <c r="T290" s="74"/>
      <c r="U290" s="74"/>
      <c r="V290" s="75"/>
      <c r="W290" s="74"/>
      <c r="X290" s="74"/>
      <c r="Y290" s="74"/>
      <c r="Z290" s="74"/>
      <c r="AA290" s="75"/>
      <c r="AB290" s="74"/>
      <c r="AC290" s="74"/>
      <c r="AD290" s="74"/>
      <c r="AE290" s="74"/>
      <c r="AF290" s="75"/>
      <c r="AG290" s="74"/>
      <c r="AH290" s="74"/>
      <c r="AI290" s="74"/>
      <c r="AJ290" s="74"/>
      <c r="AK290" s="75"/>
      <c r="AL290" s="74"/>
      <c r="AM290" s="74"/>
      <c r="AN290" s="74"/>
      <c r="AO290" s="74"/>
      <c r="AP290" s="75"/>
      <c r="AQ290" s="74"/>
      <c r="AR290" s="74"/>
      <c r="AS290" s="74"/>
      <c r="AT290" s="74"/>
      <c r="AU290" s="75"/>
      <c r="AV290" s="74"/>
      <c r="AW290" s="74"/>
      <c r="AX290" s="74"/>
      <c r="AY290" s="74"/>
      <c r="AZ290" s="75"/>
    </row>
    <row r="291" spans="1:52" s="47" customFormat="1" ht="12" customHeight="1">
      <c r="A291" s="55"/>
      <c r="B291" s="134" t="s">
        <v>473</v>
      </c>
      <c r="C291" s="76">
        <f>SUM(C273:C290)</f>
        <v>0</v>
      </c>
      <c r="D291" s="76">
        <f>SUM(D273:D290)</f>
        <v>14000</v>
      </c>
      <c r="E291" s="76"/>
      <c r="F291" s="76">
        <f>SUM(C291:E291)</f>
        <v>14000</v>
      </c>
      <c r="G291" s="77"/>
      <c r="H291" s="76">
        <f>SUM(H273:H290)</f>
        <v>0</v>
      </c>
      <c r="I291" s="76">
        <f>SUM(I273:I290)</f>
        <v>14000</v>
      </c>
      <c r="J291" s="76"/>
      <c r="K291" s="76">
        <f>SUM(H291:J291)</f>
        <v>14000</v>
      </c>
      <c r="L291" s="77"/>
      <c r="M291" s="76">
        <f>INDEX($C291:$E291,1,MATCH(M$8,$C$8:$E$8,0))-INDEX($H291:$J291,1,MATCH(M$8,$H$8:$J$8,0))</f>
        <v>0</v>
      </c>
      <c r="N291" s="76">
        <f>INDEX($C291:$E291,1,MATCH(N$8,$C$8:$E$8,0))-INDEX($H291:$J291,1,MATCH(N$8,$H$8:$J$8,0))</f>
        <v>0</v>
      </c>
      <c r="O291" s="76"/>
      <c r="P291" s="76">
        <f>SUM(M291:O291)</f>
        <v>0</v>
      </c>
      <c r="Q291" s="77"/>
      <c r="R291" s="76">
        <f>SUM(R273:R290)</f>
        <v>0</v>
      </c>
      <c r="S291" s="76">
        <f>SUM(S273:S290)</f>
        <v>212400</v>
      </c>
      <c r="T291" s="76"/>
      <c r="U291" s="76">
        <f>SUM(R291:T291)</f>
        <v>212400</v>
      </c>
      <c r="V291" s="77"/>
      <c r="W291" s="76">
        <f>SUM(W273:W290)</f>
        <v>0</v>
      </c>
      <c r="X291" s="76">
        <f>SUM(X273:X290)</f>
        <v>212400</v>
      </c>
      <c r="Y291" s="76"/>
      <c r="Z291" s="76">
        <f>SUM(W291:Y291)</f>
        <v>212400</v>
      </c>
      <c r="AA291" s="77"/>
      <c r="AB291" s="76">
        <f>INDEX($C291:$E291,1,MATCH(AB$8,$C$8:$E$8,0))-INDEX($H291:$J291,1,MATCH(AB$8,$H$8:$J$8,0))</f>
        <v>0</v>
      </c>
      <c r="AC291" s="76">
        <f>INDEX($C291:$E291,1,MATCH(AC$8,$C$8:$E$8,0))-INDEX($H291:$J291,1,MATCH(AC$8,$H$8:$J$8,0))</f>
        <v>0</v>
      </c>
      <c r="AD291" s="76"/>
      <c r="AE291" s="76">
        <f>SUM(AB291:AD291)</f>
        <v>0</v>
      </c>
      <c r="AF291" s="77"/>
      <c r="AG291" s="76">
        <f>SUM(AG273:AG290)</f>
        <v>0</v>
      </c>
      <c r="AH291" s="76">
        <f>SUM(AH273:AH290)</f>
        <v>251220</v>
      </c>
      <c r="AI291" s="76"/>
      <c r="AJ291" s="76">
        <f>SUM(AG291:AI291)</f>
        <v>251220</v>
      </c>
      <c r="AK291" s="77"/>
      <c r="AL291" s="76">
        <f>SUM(AL273:AL290)</f>
        <v>0</v>
      </c>
      <c r="AM291" s="76">
        <f>SUM(AM273:AM290)</f>
        <v>297471</v>
      </c>
      <c r="AN291" s="76"/>
      <c r="AO291" s="76">
        <f>SUM(AL291:AN291)</f>
        <v>297471</v>
      </c>
      <c r="AP291" s="77"/>
      <c r="AQ291" s="76">
        <f>SUM(AQ273:AQ290)</f>
        <v>0</v>
      </c>
      <c r="AR291" s="76">
        <f>SUM(AR273:AR290)</f>
        <v>352600.05</v>
      </c>
      <c r="AS291" s="76"/>
      <c r="AT291" s="76">
        <f>SUM(AQ291:AS291)</f>
        <v>352600.05</v>
      </c>
      <c r="AU291" s="77"/>
      <c r="AV291" s="76">
        <f>SUM(AV273:AV290)</f>
        <v>0</v>
      </c>
      <c r="AW291" s="76">
        <f>SUM(AW273:AW290)</f>
        <v>418338.27749999997</v>
      </c>
      <c r="AX291" s="76"/>
      <c r="AY291" s="76">
        <f>SUM(AV291:AX291)</f>
        <v>418338.27749999997</v>
      </c>
      <c r="AZ291" s="77"/>
    </row>
    <row r="292" spans="1:52" s="47" customFormat="1" ht="12" customHeight="1">
      <c r="A292" s="55"/>
      <c r="B292" s="78"/>
      <c r="C292" s="74"/>
      <c r="D292" s="74"/>
      <c r="E292" s="74"/>
      <c r="F292" s="74"/>
      <c r="G292" s="75"/>
      <c r="H292" s="74"/>
      <c r="I292" s="74"/>
      <c r="J292" s="74"/>
      <c r="K292" s="74"/>
      <c r="L292" s="75"/>
      <c r="M292" s="74"/>
      <c r="N292" s="74"/>
      <c r="O292" s="74"/>
      <c r="P292" s="74"/>
      <c r="Q292" s="75"/>
      <c r="R292" s="74"/>
      <c r="S292" s="74"/>
      <c r="T292" s="74"/>
      <c r="U292" s="74"/>
      <c r="V292" s="75"/>
      <c r="W292" s="74"/>
      <c r="X292" s="74"/>
      <c r="Y292" s="74"/>
      <c r="Z292" s="74"/>
      <c r="AA292" s="75"/>
      <c r="AB292" s="74"/>
      <c r="AC292" s="74"/>
      <c r="AD292" s="74"/>
      <c r="AE292" s="74"/>
      <c r="AF292" s="75"/>
      <c r="AG292" s="74"/>
      <c r="AH292" s="74"/>
      <c r="AI292" s="74"/>
      <c r="AJ292" s="74"/>
      <c r="AK292" s="75"/>
      <c r="AL292" s="74"/>
      <c r="AM292" s="74"/>
      <c r="AN292" s="74"/>
      <c r="AO292" s="74"/>
      <c r="AP292" s="75"/>
      <c r="AQ292" s="74"/>
      <c r="AR292" s="74"/>
      <c r="AS292" s="74"/>
      <c r="AT292" s="74"/>
      <c r="AU292" s="75"/>
      <c r="AV292" s="74"/>
      <c r="AW292" s="74"/>
      <c r="AX292" s="74"/>
      <c r="AY292" s="74"/>
      <c r="AZ292" s="75"/>
    </row>
    <row r="293" spans="1:52" s="46" customFormat="1" ht="12" customHeight="1">
      <c r="A293" s="134" t="s">
        <v>139</v>
      </c>
      <c r="C293" s="74"/>
      <c r="D293" s="74"/>
      <c r="E293" s="74"/>
      <c r="F293" s="74"/>
      <c r="G293" s="75"/>
      <c r="H293" s="74"/>
      <c r="I293" s="74"/>
      <c r="J293" s="74"/>
      <c r="K293" s="74"/>
      <c r="L293" s="75"/>
      <c r="M293" s="74"/>
      <c r="N293" s="74"/>
      <c r="O293" s="74"/>
      <c r="P293" s="74"/>
      <c r="Q293" s="75"/>
      <c r="R293" s="74"/>
      <c r="S293" s="74"/>
      <c r="T293" s="74"/>
      <c r="U293" s="74"/>
      <c r="V293" s="75"/>
      <c r="W293" s="74"/>
      <c r="X293" s="74"/>
      <c r="Y293" s="74"/>
      <c r="Z293" s="74"/>
      <c r="AA293" s="75"/>
      <c r="AB293" s="74"/>
      <c r="AC293" s="74"/>
      <c r="AD293" s="74"/>
      <c r="AE293" s="74"/>
      <c r="AF293" s="75"/>
      <c r="AG293" s="74"/>
      <c r="AH293" s="74"/>
      <c r="AI293" s="74"/>
      <c r="AJ293" s="74"/>
      <c r="AK293" s="75"/>
      <c r="AL293" s="74"/>
      <c r="AM293" s="74"/>
      <c r="AN293" s="74"/>
      <c r="AO293" s="74"/>
      <c r="AP293" s="75"/>
      <c r="AQ293" s="74"/>
      <c r="AR293" s="74"/>
      <c r="AS293" s="74"/>
      <c r="AT293" s="74"/>
      <c r="AU293" s="75"/>
      <c r="AV293" s="74"/>
      <c r="AW293" s="74"/>
      <c r="AX293" s="74"/>
      <c r="AY293" s="74"/>
      <c r="AZ293" s="75"/>
    </row>
    <row r="294" spans="1:52" s="46" customFormat="1" ht="12" hidden="1" customHeight="1">
      <c r="A294" s="145" t="s">
        <v>24</v>
      </c>
      <c r="B294" s="73"/>
      <c r="C294" s="74"/>
      <c r="D294" s="74"/>
      <c r="E294" s="74"/>
      <c r="F294" s="74">
        <f t="shared" ref="F294:F323" si="155">SUM(C294:E294)</f>
        <v>0</v>
      </c>
      <c r="G294" s="75"/>
      <c r="H294" s="74"/>
      <c r="I294" s="74"/>
      <c r="J294" s="74"/>
      <c r="K294" s="74">
        <f t="shared" ref="K294:K323" si="156">SUM(H294:J294)</f>
        <v>0</v>
      </c>
      <c r="L294" s="75"/>
      <c r="M294" s="74">
        <f t="shared" ref="M294:N323" si="157">INDEX($C294:$E294,1,MATCH(M$8,$C$8:$E$8,0))-INDEX($H294:$J294,1,MATCH(M$8,$H$8:$J$8,0))</f>
        <v>0</v>
      </c>
      <c r="N294" s="74">
        <f t="shared" si="157"/>
        <v>0</v>
      </c>
      <c r="O294" s="74"/>
      <c r="P294" s="74">
        <f t="shared" ref="P294:P323" si="158">SUM(M294:O294)</f>
        <v>0</v>
      </c>
      <c r="Q294" s="75"/>
      <c r="R294" s="74"/>
      <c r="S294" s="74"/>
      <c r="T294" s="74"/>
      <c r="U294" s="74">
        <f t="shared" ref="U294:U323" si="159">SUM(R294:T294)</f>
        <v>0</v>
      </c>
      <c r="V294" s="75"/>
      <c r="W294" s="74"/>
      <c r="X294" s="74"/>
      <c r="Y294" s="74"/>
      <c r="Z294" s="74">
        <f t="shared" ref="Z294:Z323" si="160">SUM(W294:Y294)</f>
        <v>0</v>
      </c>
      <c r="AA294" s="75"/>
      <c r="AB294" s="74">
        <f t="shared" ref="AB294:AC323" si="161">INDEX($C294:$E294,1,MATCH(AB$8,$C$8:$E$8,0))-INDEX($H294:$J294,1,MATCH(AB$8,$H$8:$J$8,0))</f>
        <v>0</v>
      </c>
      <c r="AC294" s="74">
        <f t="shared" si="161"/>
        <v>0</v>
      </c>
      <c r="AD294" s="74"/>
      <c r="AE294" s="74">
        <f t="shared" ref="AE294:AE323" si="162">SUM(AB294:AD294)</f>
        <v>0</v>
      </c>
      <c r="AF294" s="75"/>
      <c r="AG294" s="74"/>
      <c r="AH294" s="74"/>
      <c r="AI294" s="74"/>
      <c r="AJ294" s="74">
        <f t="shared" ref="AJ294:AJ323" si="163">SUM(AG294:AI294)</f>
        <v>0</v>
      </c>
      <c r="AK294" s="75"/>
      <c r="AL294" s="74"/>
      <c r="AM294" s="74"/>
      <c r="AN294" s="74"/>
      <c r="AO294" s="74">
        <f t="shared" ref="AO294:AO323" si="164">SUM(AL294:AN294)</f>
        <v>0</v>
      </c>
      <c r="AP294" s="75"/>
      <c r="AQ294" s="74"/>
      <c r="AR294" s="74"/>
      <c r="AS294" s="74"/>
      <c r="AT294" s="74">
        <f t="shared" ref="AT294:AT323" si="165">SUM(AQ294:AS294)</f>
        <v>0</v>
      </c>
      <c r="AU294" s="75"/>
      <c r="AV294" s="74"/>
      <c r="AW294" s="74"/>
      <c r="AX294" s="74"/>
      <c r="AY294" s="74">
        <f t="shared" ref="AY294:AY323" si="166">SUM(AV294:AX294)</f>
        <v>0</v>
      </c>
      <c r="AZ294" s="75"/>
    </row>
    <row r="295" spans="1:52" s="46" customFormat="1" ht="12" hidden="1" customHeight="1">
      <c r="A295" s="417">
        <v>500</v>
      </c>
      <c r="B295" s="73" t="s">
        <v>139</v>
      </c>
      <c r="C295" s="74"/>
      <c r="D295" s="74">
        <v>0</v>
      </c>
      <c r="E295" s="74"/>
      <c r="F295" s="74">
        <f t="shared" si="155"/>
        <v>0</v>
      </c>
      <c r="G295" s="75"/>
      <c r="H295" s="74"/>
      <c r="I295" s="74">
        <v>0</v>
      </c>
      <c r="J295" s="74"/>
      <c r="K295" s="74">
        <f t="shared" si="156"/>
        <v>0</v>
      </c>
      <c r="L295" s="75"/>
      <c r="M295" s="74">
        <f t="shared" si="157"/>
        <v>0</v>
      </c>
      <c r="N295" s="74">
        <f t="shared" si="157"/>
        <v>0</v>
      </c>
      <c r="O295" s="74"/>
      <c r="P295" s="74">
        <f t="shared" si="158"/>
        <v>0</v>
      </c>
      <c r="Q295" s="75"/>
      <c r="R295" s="74"/>
      <c r="S295" s="74">
        <v>0</v>
      </c>
      <c r="T295" s="74"/>
      <c r="U295" s="74">
        <f t="shared" si="159"/>
        <v>0</v>
      </c>
      <c r="V295" s="75"/>
      <c r="W295" s="74"/>
      <c r="X295" s="74">
        <v>0</v>
      </c>
      <c r="Y295" s="74"/>
      <c r="Z295" s="74">
        <f t="shared" si="160"/>
        <v>0</v>
      </c>
      <c r="AA295" s="75"/>
      <c r="AB295" s="74">
        <f t="shared" si="161"/>
        <v>0</v>
      </c>
      <c r="AC295" s="74">
        <f t="shared" si="161"/>
        <v>0</v>
      </c>
      <c r="AD295" s="74"/>
      <c r="AE295" s="74">
        <f t="shared" si="162"/>
        <v>0</v>
      </c>
      <c r="AF295" s="75"/>
      <c r="AG295" s="74"/>
      <c r="AH295" s="74">
        <v>0</v>
      </c>
      <c r="AI295" s="74"/>
      <c r="AJ295" s="74">
        <f t="shared" si="163"/>
        <v>0</v>
      </c>
      <c r="AK295" s="75"/>
      <c r="AL295" s="74"/>
      <c r="AM295" s="74">
        <v>0</v>
      </c>
      <c r="AN295" s="74"/>
      <c r="AO295" s="74">
        <f t="shared" si="164"/>
        <v>0</v>
      </c>
      <c r="AP295" s="75"/>
      <c r="AQ295" s="74"/>
      <c r="AR295" s="74">
        <v>0</v>
      </c>
      <c r="AS295" s="74"/>
      <c r="AT295" s="74">
        <f t="shared" si="165"/>
        <v>0</v>
      </c>
      <c r="AU295" s="75"/>
      <c r="AV295" s="74"/>
      <c r="AW295" s="74">
        <v>0</v>
      </c>
      <c r="AX295" s="74"/>
      <c r="AY295" s="74">
        <f t="shared" si="166"/>
        <v>0</v>
      </c>
      <c r="AZ295" s="75"/>
    </row>
    <row r="296" spans="1:52" s="46" customFormat="1" ht="12" hidden="1" customHeight="1">
      <c r="A296" s="417">
        <v>510</v>
      </c>
      <c r="B296" s="73" t="s">
        <v>303</v>
      </c>
      <c r="C296" s="74"/>
      <c r="D296" s="74">
        <v>0</v>
      </c>
      <c r="E296" s="74"/>
      <c r="F296" s="74">
        <f t="shared" si="155"/>
        <v>0</v>
      </c>
      <c r="G296" s="75"/>
      <c r="H296" s="74"/>
      <c r="I296" s="74">
        <v>0</v>
      </c>
      <c r="J296" s="74"/>
      <c r="K296" s="74">
        <f t="shared" si="156"/>
        <v>0</v>
      </c>
      <c r="L296" s="75"/>
      <c r="M296" s="74">
        <f t="shared" si="157"/>
        <v>0</v>
      </c>
      <c r="N296" s="74">
        <f t="shared" si="157"/>
        <v>0</v>
      </c>
      <c r="O296" s="74"/>
      <c r="P296" s="74">
        <f t="shared" si="158"/>
        <v>0</v>
      </c>
      <c r="Q296" s="75"/>
      <c r="R296" s="74"/>
      <c r="S296" s="74">
        <v>0</v>
      </c>
      <c r="T296" s="74"/>
      <c r="U296" s="74">
        <f t="shared" si="159"/>
        <v>0</v>
      </c>
      <c r="V296" s="75"/>
      <c r="W296" s="74"/>
      <c r="X296" s="74">
        <v>0</v>
      </c>
      <c r="Y296" s="74"/>
      <c r="Z296" s="74">
        <f t="shared" si="160"/>
        <v>0</v>
      </c>
      <c r="AA296" s="75"/>
      <c r="AB296" s="74">
        <f t="shared" si="161"/>
        <v>0</v>
      </c>
      <c r="AC296" s="74">
        <f t="shared" si="161"/>
        <v>0</v>
      </c>
      <c r="AD296" s="74"/>
      <c r="AE296" s="74">
        <f t="shared" si="162"/>
        <v>0</v>
      </c>
      <c r="AF296" s="75"/>
      <c r="AG296" s="74"/>
      <c r="AH296" s="74">
        <v>0</v>
      </c>
      <c r="AI296" s="74"/>
      <c r="AJ296" s="74">
        <f t="shared" si="163"/>
        <v>0</v>
      </c>
      <c r="AK296" s="75"/>
      <c r="AL296" s="74"/>
      <c r="AM296" s="74">
        <v>0</v>
      </c>
      <c r="AN296" s="74"/>
      <c r="AO296" s="74">
        <f t="shared" si="164"/>
        <v>0</v>
      </c>
      <c r="AP296" s="75"/>
      <c r="AQ296" s="74"/>
      <c r="AR296" s="74">
        <v>0</v>
      </c>
      <c r="AS296" s="74"/>
      <c r="AT296" s="74">
        <f t="shared" si="165"/>
        <v>0</v>
      </c>
      <c r="AU296" s="75"/>
      <c r="AV296" s="74"/>
      <c r="AW296" s="74">
        <v>0</v>
      </c>
      <c r="AX296" s="74"/>
      <c r="AY296" s="74">
        <f t="shared" si="166"/>
        <v>0</v>
      </c>
      <c r="AZ296" s="75"/>
    </row>
    <row r="297" spans="1:52" s="46" customFormat="1" ht="12" hidden="1" customHeight="1">
      <c r="A297" s="417">
        <v>519</v>
      </c>
      <c r="B297" s="73" t="s">
        <v>304</v>
      </c>
      <c r="C297" s="74"/>
      <c r="D297" s="74">
        <v>0</v>
      </c>
      <c r="E297" s="74"/>
      <c r="F297" s="74">
        <f t="shared" si="155"/>
        <v>0</v>
      </c>
      <c r="G297" s="75"/>
      <c r="H297" s="74"/>
      <c r="I297" s="74">
        <v>0</v>
      </c>
      <c r="J297" s="74"/>
      <c r="K297" s="74">
        <f t="shared" si="156"/>
        <v>0</v>
      </c>
      <c r="L297" s="75"/>
      <c r="M297" s="74">
        <f t="shared" si="157"/>
        <v>0</v>
      </c>
      <c r="N297" s="74">
        <f t="shared" si="157"/>
        <v>0</v>
      </c>
      <c r="O297" s="74"/>
      <c r="P297" s="74">
        <f t="shared" si="158"/>
        <v>0</v>
      </c>
      <c r="Q297" s="75"/>
      <c r="R297" s="74"/>
      <c r="S297" s="74">
        <v>0</v>
      </c>
      <c r="T297" s="74"/>
      <c r="U297" s="74">
        <f t="shared" si="159"/>
        <v>0</v>
      </c>
      <c r="V297" s="75"/>
      <c r="W297" s="74"/>
      <c r="X297" s="74">
        <v>0</v>
      </c>
      <c r="Y297" s="74"/>
      <c r="Z297" s="74">
        <f t="shared" si="160"/>
        <v>0</v>
      </c>
      <c r="AA297" s="75"/>
      <c r="AB297" s="74">
        <f t="shared" si="161"/>
        <v>0</v>
      </c>
      <c r="AC297" s="74">
        <f t="shared" si="161"/>
        <v>0</v>
      </c>
      <c r="AD297" s="74"/>
      <c r="AE297" s="74">
        <f t="shared" si="162"/>
        <v>0</v>
      </c>
      <c r="AF297" s="75"/>
      <c r="AG297" s="74"/>
      <c r="AH297" s="74">
        <v>0</v>
      </c>
      <c r="AI297" s="74"/>
      <c r="AJ297" s="74">
        <f t="shared" si="163"/>
        <v>0</v>
      </c>
      <c r="AK297" s="75"/>
      <c r="AL297" s="74"/>
      <c r="AM297" s="74">
        <v>0</v>
      </c>
      <c r="AN297" s="74"/>
      <c r="AO297" s="74">
        <f t="shared" si="164"/>
        <v>0</v>
      </c>
      <c r="AP297" s="75"/>
      <c r="AQ297" s="74"/>
      <c r="AR297" s="74">
        <v>0</v>
      </c>
      <c r="AS297" s="74"/>
      <c r="AT297" s="74">
        <f t="shared" si="165"/>
        <v>0</v>
      </c>
      <c r="AU297" s="75"/>
      <c r="AV297" s="74"/>
      <c r="AW297" s="74">
        <v>0</v>
      </c>
      <c r="AX297" s="74"/>
      <c r="AY297" s="74">
        <f t="shared" si="166"/>
        <v>0</v>
      </c>
      <c r="AZ297" s="75"/>
    </row>
    <row r="298" spans="1:52" s="46" customFormat="1" ht="12" hidden="1" customHeight="1">
      <c r="A298" s="417">
        <v>520</v>
      </c>
      <c r="B298" s="73" t="s">
        <v>305</v>
      </c>
      <c r="C298" s="74"/>
      <c r="D298" s="74">
        <v>0</v>
      </c>
      <c r="E298" s="74"/>
      <c r="F298" s="74">
        <f t="shared" si="155"/>
        <v>0</v>
      </c>
      <c r="G298" s="75"/>
      <c r="H298" s="74"/>
      <c r="I298" s="74">
        <v>0</v>
      </c>
      <c r="J298" s="74"/>
      <c r="K298" s="74">
        <f t="shared" si="156"/>
        <v>0</v>
      </c>
      <c r="L298" s="75"/>
      <c r="M298" s="74">
        <f t="shared" si="157"/>
        <v>0</v>
      </c>
      <c r="N298" s="74">
        <f t="shared" si="157"/>
        <v>0</v>
      </c>
      <c r="O298" s="74"/>
      <c r="P298" s="74">
        <f t="shared" si="158"/>
        <v>0</v>
      </c>
      <c r="Q298" s="75"/>
      <c r="R298" s="74"/>
      <c r="S298" s="74">
        <v>0</v>
      </c>
      <c r="T298" s="74"/>
      <c r="U298" s="74">
        <f t="shared" si="159"/>
        <v>0</v>
      </c>
      <c r="V298" s="75"/>
      <c r="W298" s="74"/>
      <c r="X298" s="74">
        <v>0</v>
      </c>
      <c r="Y298" s="74"/>
      <c r="Z298" s="74">
        <f t="shared" si="160"/>
        <v>0</v>
      </c>
      <c r="AA298" s="75"/>
      <c r="AB298" s="74">
        <f t="shared" si="161"/>
        <v>0</v>
      </c>
      <c r="AC298" s="74">
        <f t="shared" si="161"/>
        <v>0</v>
      </c>
      <c r="AD298" s="74"/>
      <c r="AE298" s="74">
        <f t="shared" si="162"/>
        <v>0</v>
      </c>
      <c r="AF298" s="75"/>
      <c r="AG298" s="74"/>
      <c r="AH298" s="74">
        <v>0</v>
      </c>
      <c r="AI298" s="74"/>
      <c r="AJ298" s="74">
        <f t="shared" si="163"/>
        <v>0</v>
      </c>
      <c r="AK298" s="75"/>
      <c r="AL298" s="74"/>
      <c r="AM298" s="74">
        <v>0</v>
      </c>
      <c r="AN298" s="74"/>
      <c r="AO298" s="74">
        <f t="shared" si="164"/>
        <v>0</v>
      </c>
      <c r="AP298" s="75"/>
      <c r="AQ298" s="74"/>
      <c r="AR298" s="74">
        <v>0</v>
      </c>
      <c r="AS298" s="74"/>
      <c r="AT298" s="74">
        <f t="shared" si="165"/>
        <v>0</v>
      </c>
      <c r="AU298" s="75"/>
      <c r="AV298" s="74"/>
      <c r="AW298" s="74">
        <v>0</v>
      </c>
      <c r="AX298" s="74"/>
      <c r="AY298" s="74">
        <f t="shared" si="166"/>
        <v>0</v>
      </c>
      <c r="AZ298" s="75"/>
    </row>
    <row r="299" spans="1:52" s="46" customFormat="1" ht="12" hidden="1" customHeight="1">
      <c r="A299" s="417">
        <v>521</v>
      </c>
      <c r="B299" s="73" t="s">
        <v>306</v>
      </c>
      <c r="C299" s="74"/>
      <c r="D299" s="74">
        <v>0</v>
      </c>
      <c r="E299" s="74"/>
      <c r="F299" s="74">
        <f t="shared" si="155"/>
        <v>0</v>
      </c>
      <c r="G299" s="75"/>
      <c r="H299" s="74"/>
      <c r="I299" s="74">
        <v>0</v>
      </c>
      <c r="J299" s="74"/>
      <c r="K299" s="74">
        <f t="shared" si="156"/>
        <v>0</v>
      </c>
      <c r="L299" s="75"/>
      <c r="M299" s="74">
        <f t="shared" si="157"/>
        <v>0</v>
      </c>
      <c r="N299" s="74">
        <f t="shared" si="157"/>
        <v>0</v>
      </c>
      <c r="O299" s="74"/>
      <c r="P299" s="74">
        <f t="shared" si="158"/>
        <v>0</v>
      </c>
      <c r="Q299" s="75"/>
      <c r="R299" s="74"/>
      <c r="S299" s="74">
        <v>0</v>
      </c>
      <c r="T299" s="74"/>
      <c r="U299" s="74">
        <f t="shared" si="159"/>
        <v>0</v>
      </c>
      <c r="V299" s="75"/>
      <c r="W299" s="74"/>
      <c r="X299" s="74">
        <v>0</v>
      </c>
      <c r="Y299" s="74"/>
      <c r="Z299" s="74">
        <f t="shared" si="160"/>
        <v>0</v>
      </c>
      <c r="AA299" s="75"/>
      <c r="AB299" s="74">
        <f t="shared" si="161"/>
        <v>0</v>
      </c>
      <c r="AC299" s="74">
        <f t="shared" si="161"/>
        <v>0</v>
      </c>
      <c r="AD299" s="74"/>
      <c r="AE299" s="74">
        <f t="shared" si="162"/>
        <v>0</v>
      </c>
      <c r="AF299" s="75"/>
      <c r="AG299" s="74"/>
      <c r="AH299" s="74">
        <v>0</v>
      </c>
      <c r="AI299" s="74"/>
      <c r="AJ299" s="74">
        <f t="shared" si="163"/>
        <v>0</v>
      </c>
      <c r="AK299" s="75"/>
      <c r="AL299" s="74"/>
      <c r="AM299" s="74">
        <v>0</v>
      </c>
      <c r="AN299" s="74"/>
      <c r="AO299" s="74">
        <f t="shared" si="164"/>
        <v>0</v>
      </c>
      <c r="AP299" s="75"/>
      <c r="AQ299" s="74"/>
      <c r="AR299" s="74">
        <v>0</v>
      </c>
      <c r="AS299" s="74"/>
      <c r="AT299" s="74">
        <f t="shared" si="165"/>
        <v>0</v>
      </c>
      <c r="AU299" s="75"/>
      <c r="AV299" s="74"/>
      <c r="AW299" s="74">
        <v>0</v>
      </c>
      <c r="AX299" s="74"/>
      <c r="AY299" s="74">
        <f t="shared" si="166"/>
        <v>0</v>
      </c>
      <c r="AZ299" s="75"/>
    </row>
    <row r="300" spans="1:52" s="46" customFormat="1" ht="12" customHeight="1">
      <c r="A300" s="417">
        <v>522</v>
      </c>
      <c r="B300" s="73" t="s">
        <v>307</v>
      </c>
      <c r="C300" s="74"/>
      <c r="D300" s="74">
        <v>3434</v>
      </c>
      <c r="E300" s="74"/>
      <c r="F300" s="74">
        <f t="shared" si="155"/>
        <v>3434</v>
      </c>
      <c r="G300" s="75"/>
      <c r="H300" s="74"/>
      <c r="I300" s="74">
        <v>3434</v>
      </c>
      <c r="J300" s="74"/>
      <c r="K300" s="74">
        <f t="shared" si="156"/>
        <v>3434</v>
      </c>
      <c r="L300" s="75"/>
      <c r="M300" s="74">
        <f t="shared" si="157"/>
        <v>0</v>
      </c>
      <c r="N300" s="74">
        <f t="shared" si="157"/>
        <v>0</v>
      </c>
      <c r="O300" s="74"/>
      <c r="P300" s="74">
        <f t="shared" si="158"/>
        <v>0</v>
      </c>
      <c r="Q300" s="75"/>
      <c r="R300" s="74"/>
      <c r="S300" s="74">
        <v>15000</v>
      </c>
      <c r="T300" s="74"/>
      <c r="U300" s="74">
        <f t="shared" si="159"/>
        <v>15000</v>
      </c>
      <c r="V300" s="75"/>
      <c r="W300" s="74"/>
      <c r="X300" s="74">
        <v>15000</v>
      </c>
      <c r="Y300" s="74"/>
      <c r="Z300" s="74">
        <f t="shared" si="160"/>
        <v>15000</v>
      </c>
      <c r="AA300" s="75"/>
      <c r="AB300" s="74">
        <f t="shared" si="161"/>
        <v>0</v>
      </c>
      <c r="AC300" s="74">
        <f t="shared" si="161"/>
        <v>0</v>
      </c>
      <c r="AD300" s="74"/>
      <c r="AE300" s="74">
        <f t="shared" si="162"/>
        <v>0</v>
      </c>
      <c r="AF300" s="75"/>
      <c r="AG300" s="74"/>
      <c r="AH300" s="74">
        <v>16500</v>
      </c>
      <c r="AI300" s="74"/>
      <c r="AJ300" s="74">
        <f t="shared" si="163"/>
        <v>16500</v>
      </c>
      <c r="AK300" s="75"/>
      <c r="AL300" s="74"/>
      <c r="AM300" s="74">
        <v>18150</v>
      </c>
      <c r="AN300" s="74"/>
      <c r="AO300" s="74">
        <f t="shared" si="164"/>
        <v>18150</v>
      </c>
      <c r="AP300" s="75"/>
      <c r="AQ300" s="74"/>
      <c r="AR300" s="74">
        <v>19965</v>
      </c>
      <c r="AS300" s="74"/>
      <c r="AT300" s="74">
        <f t="shared" si="165"/>
        <v>19965</v>
      </c>
      <c r="AU300" s="75"/>
      <c r="AV300" s="74"/>
      <c r="AW300" s="74">
        <v>21961.5</v>
      </c>
      <c r="AX300" s="74"/>
      <c r="AY300" s="74">
        <f t="shared" si="166"/>
        <v>21961.5</v>
      </c>
      <c r="AZ300" s="75"/>
    </row>
    <row r="301" spans="1:52" s="46" customFormat="1" ht="12" hidden="1" customHeight="1">
      <c r="A301" s="417">
        <v>523</v>
      </c>
      <c r="B301" s="73" t="s">
        <v>308</v>
      </c>
      <c r="C301" s="74"/>
      <c r="D301" s="74">
        <v>0</v>
      </c>
      <c r="E301" s="74"/>
      <c r="F301" s="74">
        <f t="shared" si="155"/>
        <v>0</v>
      </c>
      <c r="G301" s="75"/>
      <c r="H301" s="74"/>
      <c r="I301" s="74">
        <v>0</v>
      </c>
      <c r="J301" s="74"/>
      <c r="K301" s="74">
        <f t="shared" si="156"/>
        <v>0</v>
      </c>
      <c r="L301" s="75"/>
      <c r="M301" s="74">
        <f t="shared" si="157"/>
        <v>0</v>
      </c>
      <c r="N301" s="74">
        <f t="shared" si="157"/>
        <v>0</v>
      </c>
      <c r="O301" s="74"/>
      <c r="P301" s="74">
        <f t="shared" si="158"/>
        <v>0</v>
      </c>
      <c r="Q301" s="75"/>
      <c r="R301" s="74"/>
      <c r="S301" s="74">
        <v>0</v>
      </c>
      <c r="T301" s="74"/>
      <c r="U301" s="74">
        <f t="shared" si="159"/>
        <v>0</v>
      </c>
      <c r="V301" s="75"/>
      <c r="W301" s="74"/>
      <c r="X301" s="74">
        <v>0</v>
      </c>
      <c r="Y301" s="74"/>
      <c r="Z301" s="74">
        <f t="shared" si="160"/>
        <v>0</v>
      </c>
      <c r="AA301" s="75"/>
      <c r="AB301" s="74">
        <f t="shared" si="161"/>
        <v>0</v>
      </c>
      <c r="AC301" s="74">
        <f t="shared" si="161"/>
        <v>0</v>
      </c>
      <c r="AD301" s="74"/>
      <c r="AE301" s="74">
        <f t="shared" si="162"/>
        <v>0</v>
      </c>
      <c r="AF301" s="75"/>
      <c r="AG301" s="74"/>
      <c r="AH301" s="74">
        <v>0</v>
      </c>
      <c r="AI301" s="74"/>
      <c r="AJ301" s="74">
        <f t="shared" si="163"/>
        <v>0</v>
      </c>
      <c r="AK301" s="75"/>
      <c r="AL301" s="74"/>
      <c r="AM301" s="74">
        <v>0</v>
      </c>
      <c r="AN301" s="74"/>
      <c r="AO301" s="74">
        <f t="shared" si="164"/>
        <v>0</v>
      </c>
      <c r="AP301" s="75"/>
      <c r="AQ301" s="74"/>
      <c r="AR301" s="74">
        <v>0</v>
      </c>
      <c r="AS301" s="74"/>
      <c r="AT301" s="74">
        <f t="shared" si="165"/>
        <v>0</v>
      </c>
      <c r="AU301" s="75"/>
      <c r="AV301" s="74"/>
      <c r="AW301" s="74">
        <v>0</v>
      </c>
      <c r="AX301" s="74"/>
      <c r="AY301" s="74">
        <f t="shared" si="166"/>
        <v>0</v>
      </c>
      <c r="AZ301" s="75"/>
    </row>
    <row r="302" spans="1:52" s="46" customFormat="1" ht="12" customHeight="1">
      <c r="A302" s="417">
        <v>530</v>
      </c>
      <c r="B302" s="73" t="s">
        <v>309</v>
      </c>
      <c r="C302" s="74"/>
      <c r="D302" s="74">
        <v>25000</v>
      </c>
      <c r="E302" s="74"/>
      <c r="F302" s="74">
        <f t="shared" si="155"/>
        <v>25000</v>
      </c>
      <c r="G302" s="75"/>
      <c r="H302" s="74"/>
      <c r="I302" s="74">
        <v>25000</v>
      </c>
      <c r="J302" s="74"/>
      <c r="K302" s="74">
        <f t="shared" si="156"/>
        <v>25000</v>
      </c>
      <c r="L302" s="75"/>
      <c r="M302" s="74">
        <f t="shared" si="157"/>
        <v>0</v>
      </c>
      <c r="N302" s="74">
        <f t="shared" si="157"/>
        <v>0</v>
      </c>
      <c r="O302" s="74"/>
      <c r="P302" s="74">
        <f t="shared" si="158"/>
        <v>0</v>
      </c>
      <c r="Q302" s="75"/>
      <c r="R302" s="74"/>
      <c r="S302" s="74">
        <v>38145.83</v>
      </c>
      <c r="T302" s="74"/>
      <c r="U302" s="74">
        <f t="shared" si="159"/>
        <v>38145.83</v>
      </c>
      <c r="V302" s="75"/>
      <c r="W302" s="74"/>
      <c r="X302" s="74">
        <v>38145.83</v>
      </c>
      <c r="Y302" s="74"/>
      <c r="Z302" s="74">
        <f t="shared" si="160"/>
        <v>38145.83</v>
      </c>
      <c r="AA302" s="75"/>
      <c r="AB302" s="74">
        <f t="shared" si="161"/>
        <v>0</v>
      </c>
      <c r="AC302" s="74">
        <f t="shared" si="161"/>
        <v>0</v>
      </c>
      <c r="AD302" s="74"/>
      <c r="AE302" s="74">
        <f t="shared" si="162"/>
        <v>0</v>
      </c>
      <c r="AF302" s="75"/>
      <c r="AG302" s="74"/>
      <c r="AH302" s="74">
        <v>13220.83</v>
      </c>
      <c r="AI302" s="74"/>
      <c r="AJ302" s="74">
        <f t="shared" si="163"/>
        <v>13220.83</v>
      </c>
      <c r="AK302" s="75"/>
      <c r="AL302" s="74"/>
      <c r="AM302" s="74">
        <v>8151.875</v>
      </c>
      <c r="AN302" s="74"/>
      <c r="AO302" s="74">
        <f t="shared" si="164"/>
        <v>8151.875</v>
      </c>
      <c r="AP302" s="75"/>
      <c r="AQ302" s="74"/>
      <c r="AR302" s="74">
        <v>8230.671875</v>
      </c>
      <c r="AS302" s="74"/>
      <c r="AT302" s="74">
        <f t="shared" si="165"/>
        <v>8230.671875</v>
      </c>
      <c r="AU302" s="75"/>
      <c r="AV302" s="74"/>
      <c r="AW302" s="74">
        <v>8311.4386718749993</v>
      </c>
      <c r="AX302" s="74"/>
      <c r="AY302" s="74">
        <f t="shared" si="166"/>
        <v>8311.4386718749993</v>
      </c>
      <c r="AZ302" s="75"/>
    </row>
    <row r="303" spans="1:52" s="46" customFormat="1" ht="12" customHeight="1">
      <c r="A303" s="417">
        <v>531</v>
      </c>
      <c r="B303" s="73" t="s">
        <v>310</v>
      </c>
      <c r="C303" s="74"/>
      <c r="D303" s="74">
        <v>1000</v>
      </c>
      <c r="E303" s="74"/>
      <c r="F303" s="74">
        <f t="shared" si="155"/>
        <v>1000</v>
      </c>
      <c r="G303" s="75"/>
      <c r="H303" s="74"/>
      <c r="I303" s="74">
        <v>1000</v>
      </c>
      <c r="J303" s="74"/>
      <c r="K303" s="74">
        <f t="shared" si="156"/>
        <v>1000</v>
      </c>
      <c r="L303" s="75"/>
      <c r="M303" s="74">
        <f t="shared" si="157"/>
        <v>0</v>
      </c>
      <c r="N303" s="74">
        <f t="shared" si="157"/>
        <v>0</v>
      </c>
      <c r="O303" s="74"/>
      <c r="P303" s="74">
        <f t="shared" si="158"/>
        <v>0</v>
      </c>
      <c r="Q303" s="75"/>
      <c r="R303" s="74"/>
      <c r="S303" s="74">
        <v>2400</v>
      </c>
      <c r="T303" s="74"/>
      <c r="U303" s="74">
        <f t="shared" si="159"/>
        <v>2400</v>
      </c>
      <c r="V303" s="75"/>
      <c r="W303" s="74"/>
      <c r="X303" s="74">
        <v>2400</v>
      </c>
      <c r="Y303" s="74"/>
      <c r="Z303" s="74">
        <f t="shared" si="160"/>
        <v>2400</v>
      </c>
      <c r="AA303" s="75"/>
      <c r="AB303" s="74">
        <f t="shared" si="161"/>
        <v>0</v>
      </c>
      <c r="AC303" s="74">
        <f t="shared" si="161"/>
        <v>0</v>
      </c>
      <c r="AD303" s="74"/>
      <c r="AE303" s="74">
        <f t="shared" si="162"/>
        <v>0</v>
      </c>
      <c r="AF303" s="75"/>
      <c r="AG303" s="74"/>
      <c r="AH303" s="74">
        <v>3645</v>
      </c>
      <c r="AI303" s="74"/>
      <c r="AJ303" s="74">
        <f t="shared" si="163"/>
        <v>3645</v>
      </c>
      <c r="AK303" s="75"/>
      <c r="AL303" s="74"/>
      <c r="AM303" s="74">
        <v>4860</v>
      </c>
      <c r="AN303" s="74"/>
      <c r="AO303" s="74">
        <f t="shared" si="164"/>
        <v>4860</v>
      </c>
      <c r="AP303" s="75"/>
      <c r="AQ303" s="74"/>
      <c r="AR303" s="74">
        <v>6075</v>
      </c>
      <c r="AS303" s="74"/>
      <c r="AT303" s="74">
        <f t="shared" si="165"/>
        <v>6075</v>
      </c>
      <c r="AU303" s="75"/>
      <c r="AV303" s="74"/>
      <c r="AW303" s="74">
        <v>7290</v>
      </c>
      <c r="AX303" s="74"/>
      <c r="AY303" s="74">
        <f t="shared" si="166"/>
        <v>7290</v>
      </c>
      <c r="AZ303" s="75"/>
    </row>
    <row r="304" spans="1:52" s="46" customFormat="1" ht="12" hidden="1" customHeight="1">
      <c r="A304" s="417">
        <v>532</v>
      </c>
      <c r="B304" s="73" t="s">
        <v>311</v>
      </c>
      <c r="C304" s="74"/>
      <c r="D304" s="74">
        <v>0</v>
      </c>
      <c r="E304" s="74"/>
      <c r="F304" s="74">
        <f t="shared" si="155"/>
        <v>0</v>
      </c>
      <c r="G304" s="75"/>
      <c r="H304" s="74"/>
      <c r="I304" s="74">
        <v>0</v>
      </c>
      <c r="J304" s="74"/>
      <c r="K304" s="74">
        <f t="shared" si="156"/>
        <v>0</v>
      </c>
      <c r="L304" s="75"/>
      <c r="M304" s="74">
        <f t="shared" si="157"/>
        <v>0</v>
      </c>
      <c r="N304" s="74">
        <f t="shared" si="157"/>
        <v>0</v>
      </c>
      <c r="O304" s="74"/>
      <c r="P304" s="74">
        <f t="shared" si="158"/>
        <v>0</v>
      </c>
      <c r="Q304" s="75"/>
      <c r="R304" s="74"/>
      <c r="S304" s="74">
        <v>0</v>
      </c>
      <c r="T304" s="74"/>
      <c r="U304" s="74">
        <f t="shared" si="159"/>
        <v>0</v>
      </c>
      <c r="V304" s="75"/>
      <c r="W304" s="74"/>
      <c r="X304" s="74">
        <v>0</v>
      </c>
      <c r="Y304" s="74"/>
      <c r="Z304" s="74">
        <f t="shared" si="160"/>
        <v>0</v>
      </c>
      <c r="AA304" s="75"/>
      <c r="AB304" s="74">
        <f t="shared" si="161"/>
        <v>0</v>
      </c>
      <c r="AC304" s="74">
        <f t="shared" si="161"/>
        <v>0</v>
      </c>
      <c r="AD304" s="74"/>
      <c r="AE304" s="74">
        <f t="shared" si="162"/>
        <v>0</v>
      </c>
      <c r="AF304" s="75"/>
      <c r="AG304" s="74"/>
      <c r="AH304" s="74">
        <v>0</v>
      </c>
      <c r="AI304" s="74"/>
      <c r="AJ304" s="74">
        <f t="shared" si="163"/>
        <v>0</v>
      </c>
      <c r="AK304" s="75"/>
      <c r="AL304" s="74"/>
      <c r="AM304" s="74">
        <v>0</v>
      </c>
      <c r="AN304" s="74"/>
      <c r="AO304" s="74">
        <f t="shared" si="164"/>
        <v>0</v>
      </c>
      <c r="AP304" s="75"/>
      <c r="AQ304" s="74"/>
      <c r="AR304" s="74">
        <v>0</v>
      </c>
      <c r="AS304" s="74"/>
      <c r="AT304" s="74">
        <f t="shared" si="165"/>
        <v>0</v>
      </c>
      <c r="AU304" s="75"/>
      <c r="AV304" s="74"/>
      <c r="AW304" s="74">
        <v>0</v>
      </c>
      <c r="AX304" s="74"/>
      <c r="AY304" s="74">
        <f t="shared" si="166"/>
        <v>0</v>
      </c>
      <c r="AZ304" s="75"/>
    </row>
    <row r="305" spans="1:52" s="46" customFormat="1" ht="12" hidden="1" customHeight="1">
      <c r="A305" s="417">
        <v>533</v>
      </c>
      <c r="B305" s="73" t="s">
        <v>312</v>
      </c>
      <c r="C305" s="74"/>
      <c r="D305" s="74">
        <v>0</v>
      </c>
      <c r="E305" s="74"/>
      <c r="F305" s="74">
        <f t="shared" si="155"/>
        <v>0</v>
      </c>
      <c r="G305" s="75"/>
      <c r="H305" s="74"/>
      <c r="I305" s="74">
        <v>0</v>
      </c>
      <c r="J305" s="74"/>
      <c r="K305" s="74">
        <f t="shared" si="156"/>
        <v>0</v>
      </c>
      <c r="L305" s="75"/>
      <c r="M305" s="74">
        <f t="shared" si="157"/>
        <v>0</v>
      </c>
      <c r="N305" s="74">
        <f t="shared" si="157"/>
        <v>0</v>
      </c>
      <c r="O305" s="74"/>
      <c r="P305" s="74">
        <f t="shared" si="158"/>
        <v>0</v>
      </c>
      <c r="Q305" s="75"/>
      <c r="R305" s="74"/>
      <c r="S305" s="74">
        <v>0</v>
      </c>
      <c r="T305" s="74"/>
      <c r="U305" s="74">
        <f t="shared" si="159"/>
        <v>0</v>
      </c>
      <c r="V305" s="75"/>
      <c r="W305" s="74"/>
      <c r="X305" s="74">
        <v>0</v>
      </c>
      <c r="Y305" s="74"/>
      <c r="Z305" s="74">
        <f t="shared" si="160"/>
        <v>0</v>
      </c>
      <c r="AA305" s="75"/>
      <c r="AB305" s="74">
        <f t="shared" si="161"/>
        <v>0</v>
      </c>
      <c r="AC305" s="74">
        <f t="shared" si="161"/>
        <v>0</v>
      </c>
      <c r="AD305" s="74"/>
      <c r="AE305" s="74">
        <f t="shared" si="162"/>
        <v>0</v>
      </c>
      <c r="AF305" s="75"/>
      <c r="AG305" s="74"/>
      <c r="AH305" s="74">
        <v>0</v>
      </c>
      <c r="AI305" s="74"/>
      <c r="AJ305" s="74">
        <f t="shared" si="163"/>
        <v>0</v>
      </c>
      <c r="AK305" s="75"/>
      <c r="AL305" s="74"/>
      <c r="AM305" s="74">
        <v>0</v>
      </c>
      <c r="AN305" s="74"/>
      <c r="AO305" s="74">
        <f t="shared" si="164"/>
        <v>0</v>
      </c>
      <c r="AP305" s="75"/>
      <c r="AQ305" s="74"/>
      <c r="AR305" s="74">
        <v>0</v>
      </c>
      <c r="AS305" s="74"/>
      <c r="AT305" s="74">
        <f t="shared" si="165"/>
        <v>0</v>
      </c>
      <c r="AU305" s="75"/>
      <c r="AV305" s="74"/>
      <c r="AW305" s="74">
        <v>0</v>
      </c>
      <c r="AX305" s="74"/>
      <c r="AY305" s="74">
        <f t="shared" si="166"/>
        <v>0</v>
      </c>
      <c r="AZ305" s="75"/>
    </row>
    <row r="306" spans="1:52" s="46" customFormat="1" ht="12" hidden="1" customHeight="1">
      <c r="A306" s="417">
        <v>534</v>
      </c>
      <c r="B306" s="73" t="s">
        <v>313</v>
      </c>
      <c r="C306" s="74"/>
      <c r="D306" s="74">
        <v>0</v>
      </c>
      <c r="E306" s="74"/>
      <c r="F306" s="74">
        <f t="shared" si="155"/>
        <v>0</v>
      </c>
      <c r="G306" s="75"/>
      <c r="H306" s="74"/>
      <c r="I306" s="74">
        <v>0</v>
      </c>
      <c r="J306" s="74"/>
      <c r="K306" s="74">
        <f t="shared" si="156"/>
        <v>0</v>
      </c>
      <c r="L306" s="75"/>
      <c r="M306" s="74">
        <f t="shared" si="157"/>
        <v>0</v>
      </c>
      <c r="N306" s="74">
        <f t="shared" si="157"/>
        <v>0</v>
      </c>
      <c r="O306" s="74"/>
      <c r="P306" s="74">
        <f t="shared" si="158"/>
        <v>0</v>
      </c>
      <c r="Q306" s="75"/>
      <c r="R306" s="74"/>
      <c r="S306" s="74">
        <v>0</v>
      </c>
      <c r="T306" s="74"/>
      <c r="U306" s="74">
        <f t="shared" si="159"/>
        <v>0</v>
      </c>
      <c r="V306" s="75"/>
      <c r="W306" s="74"/>
      <c r="X306" s="74">
        <v>0</v>
      </c>
      <c r="Y306" s="74"/>
      <c r="Z306" s="74">
        <f t="shared" si="160"/>
        <v>0</v>
      </c>
      <c r="AA306" s="75"/>
      <c r="AB306" s="74">
        <f t="shared" si="161"/>
        <v>0</v>
      </c>
      <c r="AC306" s="74">
        <f t="shared" si="161"/>
        <v>0</v>
      </c>
      <c r="AD306" s="74"/>
      <c r="AE306" s="74">
        <f t="shared" si="162"/>
        <v>0</v>
      </c>
      <c r="AF306" s="75"/>
      <c r="AG306" s="74"/>
      <c r="AH306" s="74">
        <v>0</v>
      </c>
      <c r="AI306" s="74"/>
      <c r="AJ306" s="74">
        <f t="shared" si="163"/>
        <v>0</v>
      </c>
      <c r="AK306" s="75"/>
      <c r="AL306" s="74"/>
      <c r="AM306" s="74">
        <v>0</v>
      </c>
      <c r="AN306" s="74"/>
      <c r="AO306" s="74">
        <f t="shared" si="164"/>
        <v>0</v>
      </c>
      <c r="AP306" s="75"/>
      <c r="AQ306" s="74"/>
      <c r="AR306" s="74">
        <v>0</v>
      </c>
      <c r="AS306" s="74"/>
      <c r="AT306" s="74">
        <f t="shared" si="165"/>
        <v>0</v>
      </c>
      <c r="AU306" s="75"/>
      <c r="AV306" s="74"/>
      <c r="AW306" s="74">
        <v>0</v>
      </c>
      <c r="AX306" s="74"/>
      <c r="AY306" s="74">
        <f t="shared" si="166"/>
        <v>0</v>
      </c>
      <c r="AZ306" s="75"/>
    </row>
    <row r="307" spans="1:52" s="46" customFormat="1" ht="12" customHeight="1">
      <c r="A307" s="417">
        <v>535</v>
      </c>
      <c r="B307" s="73" t="s">
        <v>314</v>
      </c>
      <c r="C307" s="74"/>
      <c r="D307" s="74">
        <v>0</v>
      </c>
      <c r="E307" s="74"/>
      <c r="F307" s="74">
        <f t="shared" si="155"/>
        <v>0</v>
      </c>
      <c r="G307" s="75"/>
      <c r="H307" s="74"/>
      <c r="I307" s="74">
        <v>0</v>
      </c>
      <c r="J307" s="74"/>
      <c r="K307" s="74">
        <f t="shared" si="156"/>
        <v>0</v>
      </c>
      <c r="L307" s="75"/>
      <c r="M307" s="74">
        <f t="shared" si="157"/>
        <v>0</v>
      </c>
      <c r="N307" s="74">
        <f t="shared" si="157"/>
        <v>0</v>
      </c>
      <c r="O307" s="74"/>
      <c r="P307" s="74">
        <f t="shared" si="158"/>
        <v>0</v>
      </c>
      <c r="Q307" s="75"/>
      <c r="R307" s="74"/>
      <c r="S307" s="74">
        <v>12000</v>
      </c>
      <c r="T307" s="74"/>
      <c r="U307" s="74">
        <f t="shared" si="159"/>
        <v>12000</v>
      </c>
      <c r="V307" s="75"/>
      <c r="W307" s="74"/>
      <c r="X307" s="74">
        <v>12000</v>
      </c>
      <c r="Y307" s="74"/>
      <c r="Z307" s="74">
        <f t="shared" si="160"/>
        <v>12000</v>
      </c>
      <c r="AA307" s="75"/>
      <c r="AB307" s="74">
        <f t="shared" si="161"/>
        <v>0</v>
      </c>
      <c r="AC307" s="74">
        <f t="shared" si="161"/>
        <v>0</v>
      </c>
      <c r="AD307" s="74"/>
      <c r="AE307" s="74">
        <f t="shared" si="162"/>
        <v>0</v>
      </c>
      <c r="AF307" s="75"/>
      <c r="AG307" s="74"/>
      <c r="AH307" s="74">
        <v>12000</v>
      </c>
      <c r="AI307" s="74"/>
      <c r="AJ307" s="74">
        <f t="shared" si="163"/>
        <v>12000</v>
      </c>
      <c r="AK307" s="75"/>
      <c r="AL307" s="74"/>
      <c r="AM307" s="74">
        <v>12000</v>
      </c>
      <c r="AN307" s="74"/>
      <c r="AO307" s="74">
        <f t="shared" si="164"/>
        <v>12000</v>
      </c>
      <c r="AP307" s="75"/>
      <c r="AQ307" s="74"/>
      <c r="AR307" s="74">
        <v>12000</v>
      </c>
      <c r="AS307" s="74"/>
      <c r="AT307" s="74">
        <f t="shared" si="165"/>
        <v>12000</v>
      </c>
      <c r="AU307" s="75"/>
      <c r="AV307" s="74"/>
      <c r="AW307" s="74">
        <v>12000</v>
      </c>
      <c r="AX307" s="74"/>
      <c r="AY307" s="74">
        <f t="shared" si="166"/>
        <v>12000</v>
      </c>
      <c r="AZ307" s="75"/>
    </row>
    <row r="308" spans="1:52" s="46" customFormat="1" ht="12" hidden="1" customHeight="1">
      <c r="A308" s="417">
        <v>536</v>
      </c>
      <c r="B308" s="73" t="s">
        <v>315</v>
      </c>
      <c r="C308" s="74"/>
      <c r="D308" s="74">
        <v>0</v>
      </c>
      <c r="E308" s="74"/>
      <c r="F308" s="74">
        <f t="shared" si="155"/>
        <v>0</v>
      </c>
      <c r="G308" s="75"/>
      <c r="H308" s="74"/>
      <c r="I308" s="74">
        <v>0</v>
      </c>
      <c r="J308" s="74"/>
      <c r="K308" s="74">
        <f t="shared" si="156"/>
        <v>0</v>
      </c>
      <c r="L308" s="75"/>
      <c r="M308" s="74">
        <f t="shared" si="157"/>
        <v>0</v>
      </c>
      <c r="N308" s="74">
        <f t="shared" si="157"/>
        <v>0</v>
      </c>
      <c r="O308" s="74"/>
      <c r="P308" s="74">
        <f t="shared" si="158"/>
        <v>0</v>
      </c>
      <c r="Q308" s="75"/>
      <c r="R308" s="74"/>
      <c r="S308" s="74">
        <v>0</v>
      </c>
      <c r="T308" s="74"/>
      <c r="U308" s="74">
        <f t="shared" si="159"/>
        <v>0</v>
      </c>
      <c r="V308" s="75"/>
      <c r="W308" s="74"/>
      <c r="X308" s="74">
        <v>0</v>
      </c>
      <c r="Y308" s="74"/>
      <c r="Z308" s="74">
        <f t="shared" si="160"/>
        <v>0</v>
      </c>
      <c r="AA308" s="75"/>
      <c r="AB308" s="74">
        <f t="shared" si="161"/>
        <v>0</v>
      </c>
      <c r="AC308" s="74">
        <f t="shared" si="161"/>
        <v>0</v>
      </c>
      <c r="AD308" s="74"/>
      <c r="AE308" s="74">
        <f t="shared" si="162"/>
        <v>0</v>
      </c>
      <c r="AF308" s="75"/>
      <c r="AG308" s="74"/>
      <c r="AH308" s="74">
        <v>0</v>
      </c>
      <c r="AI308" s="74"/>
      <c r="AJ308" s="74">
        <f t="shared" si="163"/>
        <v>0</v>
      </c>
      <c r="AK308" s="75"/>
      <c r="AL308" s="74"/>
      <c r="AM308" s="74">
        <v>0</v>
      </c>
      <c r="AN308" s="74"/>
      <c r="AO308" s="74">
        <f t="shared" si="164"/>
        <v>0</v>
      </c>
      <c r="AP308" s="75"/>
      <c r="AQ308" s="74"/>
      <c r="AR308" s="74">
        <v>0</v>
      </c>
      <c r="AS308" s="74"/>
      <c r="AT308" s="74">
        <f t="shared" si="165"/>
        <v>0</v>
      </c>
      <c r="AU308" s="75"/>
      <c r="AV308" s="74"/>
      <c r="AW308" s="74">
        <v>0</v>
      </c>
      <c r="AX308" s="74"/>
      <c r="AY308" s="74">
        <f t="shared" si="166"/>
        <v>0</v>
      </c>
      <c r="AZ308" s="75"/>
    </row>
    <row r="309" spans="1:52" s="46" customFormat="1" ht="12" customHeight="1">
      <c r="A309" s="417">
        <v>540</v>
      </c>
      <c r="B309" s="73" t="s">
        <v>316</v>
      </c>
      <c r="C309" s="74"/>
      <c r="D309" s="74">
        <v>8472</v>
      </c>
      <c r="E309" s="74"/>
      <c r="F309" s="74">
        <f t="shared" si="155"/>
        <v>8472</v>
      </c>
      <c r="G309" s="75"/>
      <c r="H309" s="74"/>
      <c r="I309" s="74">
        <v>8472</v>
      </c>
      <c r="J309" s="74"/>
      <c r="K309" s="74">
        <f t="shared" si="156"/>
        <v>8472</v>
      </c>
      <c r="L309" s="75"/>
      <c r="M309" s="74">
        <f t="shared" si="157"/>
        <v>0</v>
      </c>
      <c r="N309" s="74">
        <f t="shared" si="157"/>
        <v>0</v>
      </c>
      <c r="O309" s="74"/>
      <c r="P309" s="74">
        <f t="shared" si="158"/>
        <v>0</v>
      </c>
      <c r="Q309" s="75"/>
      <c r="R309" s="74"/>
      <c r="S309" s="74">
        <v>1000</v>
      </c>
      <c r="T309" s="74"/>
      <c r="U309" s="74">
        <f t="shared" si="159"/>
        <v>1000</v>
      </c>
      <c r="V309" s="75"/>
      <c r="W309" s="74"/>
      <c r="X309" s="74">
        <v>1000</v>
      </c>
      <c r="Y309" s="74"/>
      <c r="Z309" s="74">
        <f t="shared" si="160"/>
        <v>1000</v>
      </c>
      <c r="AA309" s="75"/>
      <c r="AB309" s="74">
        <f t="shared" si="161"/>
        <v>0</v>
      </c>
      <c r="AC309" s="74">
        <f t="shared" si="161"/>
        <v>0</v>
      </c>
      <c r="AD309" s="74"/>
      <c r="AE309" s="74">
        <f t="shared" si="162"/>
        <v>0</v>
      </c>
      <c r="AF309" s="75"/>
      <c r="AG309" s="74"/>
      <c r="AH309" s="74">
        <v>2000</v>
      </c>
      <c r="AI309" s="74"/>
      <c r="AJ309" s="74">
        <f t="shared" si="163"/>
        <v>2000</v>
      </c>
      <c r="AK309" s="75"/>
      <c r="AL309" s="74"/>
      <c r="AM309" s="74">
        <v>2000</v>
      </c>
      <c r="AN309" s="74"/>
      <c r="AO309" s="74">
        <f t="shared" si="164"/>
        <v>2000</v>
      </c>
      <c r="AP309" s="75"/>
      <c r="AQ309" s="74"/>
      <c r="AR309" s="74">
        <v>2000</v>
      </c>
      <c r="AS309" s="74"/>
      <c r="AT309" s="74">
        <f t="shared" si="165"/>
        <v>2000</v>
      </c>
      <c r="AU309" s="75"/>
      <c r="AV309" s="74"/>
      <c r="AW309" s="74">
        <v>2000</v>
      </c>
      <c r="AX309" s="74"/>
      <c r="AY309" s="74">
        <f t="shared" si="166"/>
        <v>2000</v>
      </c>
      <c r="AZ309" s="75"/>
    </row>
    <row r="310" spans="1:52" s="46" customFormat="1" ht="12" customHeight="1">
      <c r="A310" s="417">
        <v>550</v>
      </c>
      <c r="B310" s="73" t="s">
        <v>317</v>
      </c>
      <c r="C310" s="74"/>
      <c r="D310" s="74">
        <v>5145</v>
      </c>
      <c r="E310" s="74"/>
      <c r="F310" s="74">
        <f t="shared" si="155"/>
        <v>5145</v>
      </c>
      <c r="G310" s="75"/>
      <c r="H310" s="74"/>
      <c r="I310" s="74">
        <v>5145</v>
      </c>
      <c r="J310" s="74"/>
      <c r="K310" s="74">
        <f t="shared" si="156"/>
        <v>5145</v>
      </c>
      <c r="L310" s="75"/>
      <c r="M310" s="74">
        <f t="shared" si="157"/>
        <v>0</v>
      </c>
      <c r="N310" s="74">
        <f t="shared" si="157"/>
        <v>0</v>
      </c>
      <c r="O310" s="74"/>
      <c r="P310" s="74">
        <f t="shared" si="158"/>
        <v>0</v>
      </c>
      <c r="Q310" s="75"/>
      <c r="R310" s="74"/>
      <c r="S310" s="74">
        <v>1810</v>
      </c>
      <c r="T310" s="74"/>
      <c r="U310" s="74">
        <f t="shared" si="159"/>
        <v>1810</v>
      </c>
      <c r="V310" s="75"/>
      <c r="W310" s="74"/>
      <c r="X310" s="74">
        <v>1810</v>
      </c>
      <c r="Y310" s="74"/>
      <c r="Z310" s="74">
        <f t="shared" si="160"/>
        <v>1810</v>
      </c>
      <c r="AA310" s="75"/>
      <c r="AB310" s="74">
        <f t="shared" si="161"/>
        <v>0</v>
      </c>
      <c r="AC310" s="74">
        <f t="shared" si="161"/>
        <v>0</v>
      </c>
      <c r="AD310" s="74"/>
      <c r="AE310" s="74">
        <f t="shared" si="162"/>
        <v>0</v>
      </c>
      <c r="AF310" s="75"/>
      <c r="AG310" s="74"/>
      <c r="AH310" s="74">
        <v>1215</v>
      </c>
      <c r="AI310" s="74"/>
      <c r="AJ310" s="74">
        <f t="shared" si="163"/>
        <v>1215</v>
      </c>
      <c r="AK310" s="75"/>
      <c r="AL310" s="74"/>
      <c r="AM310" s="74">
        <v>1620</v>
      </c>
      <c r="AN310" s="74"/>
      <c r="AO310" s="74">
        <f t="shared" si="164"/>
        <v>1620</v>
      </c>
      <c r="AP310" s="75"/>
      <c r="AQ310" s="74"/>
      <c r="AR310" s="74">
        <v>2025</v>
      </c>
      <c r="AS310" s="74"/>
      <c r="AT310" s="74">
        <f t="shared" si="165"/>
        <v>2025</v>
      </c>
      <c r="AU310" s="75"/>
      <c r="AV310" s="74"/>
      <c r="AW310" s="74">
        <v>2430</v>
      </c>
      <c r="AX310" s="74"/>
      <c r="AY310" s="74">
        <f t="shared" si="166"/>
        <v>2430</v>
      </c>
      <c r="AZ310" s="75"/>
    </row>
    <row r="311" spans="1:52" s="46" customFormat="1" ht="12" customHeight="1">
      <c r="A311" s="417">
        <v>570</v>
      </c>
      <c r="B311" s="73" t="s">
        <v>318</v>
      </c>
      <c r="C311" s="74"/>
      <c r="D311" s="74">
        <v>0</v>
      </c>
      <c r="E311" s="74"/>
      <c r="F311" s="74">
        <f t="shared" si="155"/>
        <v>0</v>
      </c>
      <c r="G311" s="75"/>
      <c r="H311" s="74"/>
      <c r="I311" s="74">
        <v>0</v>
      </c>
      <c r="J311" s="74"/>
      <c r="K311" s="74">
        <f t="shared" si="156"/>
        <v>0</v>
      </c>
      <c r="L311" s="75"/>
      <c r="M311" s="74">
        <f t="shared" si="157"/>
        <v>0</v>
      </c>
      <c r="N311" s="74">
        <f t="shared" si="157"/>
        <v>0</v>
      </c>
      <c r="O311" s="74"/>
      <c r="P311" s="74">
        <f t="shared" si="158"/>
        <v>0</v>
      </c>
      <c r="Q311" s="75"/>
      <c r="R311" s="74"/>
      <c r="S311" s="74">
        <v>4050</v>
      </c>
      <c r="T311" s="74"/>
      <c r="U311" s="74">
        <f t="shared" si="159"/>
        <v>4050</v>
      </c>
      <c r="V311" s="75"/>
      <c r="W311" s="74"/>
      <c r="X311" s="74">
        <v>4050</v>
      </c>
      <c r="Y311" s="74"/>
      <c r="Z311" s="74">
        <f t="shared" si="160"/>
        <v>4050</v>
      </c>
      <c r="AA311" s="75"/>
      <c r="AB311" s="74">
        <f t="shared" si="161"/>
        <v>0</v>
      </c>
      <c r="AC311" s="74">
        <f t="shared" si="161"/>
        <v>0</v>
      </c>
      <c r="AD311" s="74"/>
      <c r="AE311" s="74">
        <f t="shared" si="162"/>
        <v>0</v>
      </c>
      <c r="AF311" s="75"/>
      <c r="AG311" s="74"/>
      <c r="AH311" s="74">
        <v>6226.875</v>
      </c>
      <c r="AI311" s="74"/>
      <c r="AJ311" s="74">
        <f t="shared" si="163"/>
        <v>6226.875</v>
      </c>
      <c r="AK311" s="75"/>
      <c r="AL311" s="74"/>
      <c r="AM311" s="74">
        <v>8510.0625</v>
      </c>
      <c r="AN311" s="74"/>
      <c r="AO311" s="74">
        <f t="shared" si="164"/>
        <v>8510.0625</v>
      </c>
      <c r="AP311" s="75"/>
      <c r="AQ311" s="74"/>
      <c r="AR311" s="74">
        <v>10903.517578125</v>
      </c>
      <c r="AS311" s="74"/>
      <c r="AT311" s="74">
        <f t="shared" si="165"/>
        <v>10903.517578125</v>
      </c>
      <c r="AU311" s="75"/>
      <c r="AV311" s="74"/>
      <c r="AW311" s="74">
        <v>13411.3266210937</v>
      </c>
      <c r="AX311" s="74"/>
      <c r="AY311" s="74">
        <f t="shared" si="166"/>
        <v>13411.3266210937</v>
      </c>
      <c r="AZ311" s="75"/>
    </row>
    <row r="312" spans="1:52" s="46" customFormat="1" ht="12" hidden="1" customHeight="1">
      <c r="A312" s="417">
        <v>580</v>
      </c>
      <c r="B312" s="73" t="s">
        <v>319</v>
      </c>
      <c r="C312" s="74"/>
      <c r="D312" s="74">
        <v>0</v>
      </c>
      <c r="E312" s="74"/>
      <c r="F312" s="74">
        <f t="shared" si="155"/>
        <v>0</v>
      </c>
      <c r="G312" s="75"/>
      <c r="H312" s="74"/>
      <c r="I312" s="74">
        <v>0</v>
      </c>
      <c r="J312" s="74"/>
      <c r="K312" s="74">
        <f t="shared" si="156"/>
        <v>0</v>
      </c>
      <c r="L312" s="75"/>
      <c r="M312" s="74">
        <f t="shared" si="157"/>
        <v>0</v>
      </c>
      <c r="N312" s="74">
        <f t="shared" si="157"/>
        <v>0</v>
      </c>
      <c r="O312" s="74"/>
      <c r="P312" s="74">
        <f t="shared" si="158"/>
        <v>0</v>
      </c>
      <c r="Q312" s="75"/>
      <c r="R312" s="74"/>
      <c r="S312" s="74">
        <v>0</v>
      </c>
      <c r="T312" s="74"/>
      <c r="U312" s="74">
        <f t="shared" si="159"/>
        <v>0</v>
      </c>
      <c r="V312" s="75"/>
      <c r="W312" s="74"/>
      <c r="X312" s="74">
        <v>0</v>
      </c>
      <c r="Y312" s="74"/>
      <c r="Z312" s="74">
        <f t="shared" si="160"/>
        <v>0</v>
      </c>
      <c r="AA312" s="75"/>
      <c r="AB312" s="74">
        <f t="shared" si="161"/>
        <v>0</v>
      </c>
      <c r="AC312" s="74">
        <f t="shared" si="161"/>
        <v>0</v>
      </c>
      <c r="AD312" s="74"/>
      <c r="AE312" s="74">
        <f t="shared" si="162"/>
        <v>0</v>
      </c>
      <c r="AF312" s="75"/>
      <c r="AG312" s="74"/>
      <c r="AH312" s="74">
        <v>0</v>
      </c>
      <c r="AI312" s="74"/>
      <c r="AJ312" s="74">
        <f t="shared" si="163"/>
        <v>0</v>
      </c>
      <c r="AK312" s="75"/>
      <c r="AL312" s="74"/>
      <c r="AM312" s="74">
        <v>0</v>
      </c>
      <c r="AN312" s="74"/>
      <c r="AO312" s="74">
        <f t="shared" si="164"/>
        <v>0</v>
      </c>
      <c r="AP312" s="75"/>
      <c r="AQ312" s="74"/>
      <c r="AR312" s="74">
        <v>0</v>
      </c>
      <c r="AS312" s="74"/>
      <c r="AT312" s="74">
        <f t="shared" si="165"/>
        <v>0</v>
      </c>
      <c r="AU312" s="75"/>
      <c r="AV312" s="74"/>
      <c r="AW312" s="74">
        <v>0</v>
      </c>
      <c r="AX312" s="74"/>
      <c r="AY312" s="74">
        <f t="shared" si="166"/>
        <v>0</v>
      </c>
      <c r="AZ312" s="75"/>
    </row>
    <row r="313" spans="1:52" s="46" customFormat="1" ht="12" hidden="1" customHeight="1">
      <c r="A313" s="417">
        <v>581</v>
      </c>
      <c r="B313" s="73" t="s">
        <v>320</v>
      </c>
      <c r="C313" s="74"/>
      <c r="D313" s="74">
        <v>0</v>
      </c>
      <c r="E313" s="74"/>
      <c r="F313" s="74">
        <f t="shared" si="155"/>
        <v>0</v>
      </c>
      <c r="G313" s="75"/>
      <c r="H313" s="74"/>
      <c r="I313" s="74">
        <v>0</v>
      </c>
      <c r="J313" s="74"/>
      <c r="K313" s="74">
        <f t="shared" si="156"/>
        <v>0</v>
      </c>
      <c r="L313" s="75"/>
      <c r="M313" s="74">
        <f t="shared" si="157"/>
        <v>0</v>
      </c>
      <c r="N313" s="74">
        <f t="shared" si="157"/>
        <v>0</v>
      </c>
      <c r="O313" s="74"/>
      <c r="P313" s="74">
        <f t="shared" si="158"/>
        <v>0</v>
      </c>
      <c r="Q313" s="75"/>
      <c r="R313" s="74"/>
      <c r="S313" s="74">
        <v>0</v>
      </c>
      <c r="T313" s="74"/>
      <c r="U313" s="74">
        <f t="shared" si="159"/>
        <v>0</v>
      </c>
      <c r="V313" s="75"/>
      <c r="W313" s="74"/>
      <c r="X313" s="74">
        <v>0</v>
      </c>
      <c r="Y313" s="74"/>
      <c r="Z313" s="74">
        <f t="shared" si="160"/>
        <v>0</v>
      </c>
      <c r="AA313" s="75"/>
      <c r="AB313" s="74">
        <f t="shared" si="161"/>
        <v>0</v>
      </c>
      <c r="AC313" s="74">
        <f t="shared" si="161"/>
        <v>0</v>
      </c>
      <c r="AD313" s="74"/>
      <c r="AE313" s="74">
        <f t="shared" si="162"/>
        <v>0</v>
      </c>
      <c r="AF313" s="75"/>
      <c r="AG313" s="74"/>
      <c r="AH313" s="74">
        <v>0</v>
      </c>
      <c r="AI313" s="74"/>
      <c r="AJ313" s="74">
        <f t="shared" si="163"/>
        <v>0</v>
      </c>
      <c r="AK313" s="75"/>
      <c r="AL313" s="74"/>
      <c r="AM313" s="74">
        <v>0</v>
      </c>
      <c r="AN313" s="74"/>
      <c r="AO313" s="74">
        <f t="shared" si="164"/>
        <v>0</v>
      </c>
      <c r="AP313" s="75"/>
      <c r="AQ313" s="74"/>
      <c r="AR313" s="74">
        <v>0</v>
      </c>
      <c r="AS313" s="74"/>
      <c r="AT313" s="74">
        <f t="shared" si="165"/>
        <v>0</v>
      </c>
      <c r="AU313" s="75"/>
      <c r="AV313" s="74"/>
      <c r="AW313" s="74">
        <v>0</v>
      </c>
      <c r="AX313" s="74"/>
      <c r="AY313" s="74">
        <f t="shared" si="166"/>
        <v>0</v>
      </c>
      <c r="AZ313" s="75"/>
    </row>
    <row r="314" spans="1:52" s="46" customFormat="1" ht="12" hidden="1" customHeight="1">
      <c r="A314" s="417">
        <v>582</v>
      </c>
      <c r="B314" s="73" t="s">
        <v>321</v>
      </c>
      <c r="C314" s="74"/>
      <c r="D314" s="74">
        <v>0</v>
      </c>
      <c r="E314" s="74"/>
      <c r="F314" s="74">
        <f t="shared" si="155"/>
        <v>0</v>
      </c>
      <c r="G314" s="75"/>
      <c r="H314" s="74"/>
      <c r="I314" s="74">
        <v>0</v>
      </c>
      <c r="J314" s="74"/>
      <c r="K314" s="74">
        <f t="shared" si="156"/>
        <v>0</v>
      </c>
      <c r="L314" s="75"/>
      <c r="M314" s="74">
        <f t="shared" si="157"/>
        <v>0</v>
      </c>
      <c r="N314" s="74">
        <f t="shared" si="157"/>
        <v>0</v>
      </c>
      <c r="O314" s="74"/>
      <c r="P314" s="74">
        <f t="shared" si="158"/>
        <v>0</v>
      </c>
      <c r="Q314" s="75"/>
      <c r="R314" s="74"/>
      <c r="S314" s="74">
        <v>0</v>
      </c>
      <c r="T314" s="74"/>
      <c r="U314" s="74">
        <f t="shared" si="159"/>
        <v>0</v>
      </c>
      <c r="V314" s="75"/>
      <c r="W314" s="74"/>
      <c r="X314" s="74">
        <v>0</v>
      </c>
      <c r="Y314" s="74"/>
      <c r="Z314" s="74">
        <f t="shared" si="160"/>
        <v>0</v>
      </c>
      <c r="AA314" s="75"/>
      <c r="AB314" s="74">
        <f t="shared" si="161"/>
        <v>0</v>
      </c>
      <c r="AC314" s="74">
        <f t="shared" si="161"/>
        <v>0</v>
      </c>
      <c r="AD314" s="74"/>
      <c r="AE314" s="74">
        <f t="shared" si="162"/>
        <v>0</v>
      </c>
      <c r="AF314" s="75"/>
      <c r="AG314" s="74"/>
      <c r="AH314" s="74">
        <v>0</v>
      </c>
      <c r="AI314" s="74"/>
      <c r="AJ314" s="74">
        <f t="shared" si="163"/>
        <v>0</v>
      </c>
      <c r="AK314" s="75"/>
      <c r="AL314" s="74"/>
      <c r="AM314" s="74">
        <v>0</v>
      </c>
      <c r="AN314" s="74"/>
      <c r="AO314" s="74">
        <f t="shared" si="164"/>
        <v>0</v>
      </c>
      <c r="AP314" s="75"/>
      <c r="AQ314" s="74"/>
      <c r="AR314" s="74">
        <v>0</v>
      </c>
      <c r="AS314" s="74"/>
      <c r="AT314" s="74">
        <f t="shared" si="165"/>
        <v>0</v>
      </c>
      <c r="AU314" s="75"/>
      <c r="AV314" s="74"/>
      <c r="AW314" s="74">
        <v>0</v>
      </c>
      <c r="AX314" s="74"/>
      <c r="AY314" s="74">
        <f t="shared" si="166"/>
        <v>0</v>
      </c>
      <c r="AZ314" s="75"/>
    </row>
    <row r="315" spans="1:52" s="46" customFormat="1" ht="12" hidden="1" customHeight="1">
      <c r="A315" s="417">
        <v>583</v>
      </c>
      <c r="B315" s="73" t="s">
        <v>322</v>
      </c>
      <c r="C315" s="74"/>
      <c r="D315" s="74">
        <v>0</v>
      </c>
      <c r="E315" s="74"/>
      <c r="F315" s="74">
        <f t="shared" si="155"/>
        <v>0</v>
      </c>
      <c r="G315" s="75"/>
      <c r="H315" s="74"/>
      <c r="I315" s="74">
        <v>0</v>
      </c>
      <c r="J315" s="74"/>
      <c r="K315" s="74">
        <f t="shared" si="156"/>
        <v>0</v>
      </c>
      <c r="L315" s="75"/>
      <c r="M315" s="74">
        <f t="shared" si="157"/>
        <v>0</v>
      </c>
      <c r="N315" s="74">
        <f t="shared" si="157"/>
        <v>0</v>
      </c>
      <c r="O315" s="74"/>
      <c r="P315" s="74">
        <f t="shared" si="158"/>
        <v>0</v>
      </c>
      <c r="Q315" s="75"/>
      <c r="R315" s="74"/>
      <c r="S315" s="74">
        <v>0</v>
      </c>
      <c r="T315" s="74"/>
      <c r="U315" s="74">
        <f t="shared" si="159"/>
        <v>0</v>
      </c>
      <c r="V315" s="75"/>
      <c r="W315" s="74"/>
      <c r="X315" s="74">
        <v>0</v>
      </c>
      <c r="Y315" s="74"/>
      <c r="Z315" s="74">
        <f t="shared" si="160"/>
        <v>0</v>
      </c>
      <c r="AA315" s="75"/>
      <c r="AB315" s="74">
        <f t="shared" si="161"/>
        <v>0</v>
      </c>
      <c r="AC315" s="74">
        <f t="shared" si="161"/>
        <v>0</v>
      </c>
      <c r="AD315" s="74"/>
      <c r="AE315" s="74">
        <f t="shared" si="162"/>
        <v>0</v>
      </c>
      <c r="AF315" s="75"/>
      <c r="AG315" s="74"/>
      <c r="AH315" s="74">
        <v>0</v>
      </c>
      <c r="AI315" s="74"/>
      <c r="AJ315" s="74">
        <f t="shared" si="163"/>
        <v>0</v>
      </c>
      <c r="AK315" s="75"/>
      <c r="AL315" s="74"/>
      <c r="AM315" s="74">
        <v>0</v>
      </c>
      <c r="AN315" s="74"/>
      <c r="AO315" s="74">
        <f t="shared" si="164"/>
        <v>0</v>
      </c>
      <c r="AP315" s="75"/>
      <c r="AQ315" s="74"/>
      <c r="AR315" s="74">
        <v>0</v>
      </c>
      <c r="AS315" s="74"/>
      <c r="AT315" s="74">
        <f t="shared" si="165"/>
        <v>0</v>
      </c>
      <c r="AU315" s="75"/>
      <c r="AV315" s="74"/>
      <c r="AW315" s="74">
        <v>0</v>
      </c>
      <c r="AX315" s="74"/>
      <c r="AY315" s="74">
        <f t="shared" si="166"/>
        <v>0</v>
      </c>
      <c r="AZ315" s="75"/>
    </row>
    <row r="316" spans="1:52" s="46" customFormat="1" ht="12" hidden="1" customHeight="1">
      <c r="A316" s="417">
        <v>584</v>
      </c>
      <c r="B316" s="73" t="s">
        <v>323</v>
      </c>
      <c r="C316" s="74"/>
      <c r="D316" s="74">
        <v>0</v>
      </c>
      <c r="E316" s="74"/>
      <c r="F316" s="74">
        <f t="shared" si="155"/>
        <v>0</v>
      </c>
      <c r="G316" s="75"/>
      <c r="H316" s="74"/>
      <c r="I316" s="74">
        <v>0</v>
      </c>
      <c r="J316" s="74"/>
      <c r="K316" s="74">
        <f t="shared" si="156"/>
        <v>0</v>
      </c>
      <c r="L316" s="75"/>
      <c r="M316" s="74">
        <f t="shared" si="157"/>
        <v>0</v>
      </c>
      <c r="N316" s="74">
        <f t="shared" si="157"/>
        <v>0</v>
      </c>
      <c r="O316" s="74"/>
      <c r="P316" s="74">
        <f t="shared" si="158"/>
        <v>0</v>
      </c>
      <c r="Q316" s="75"/>
      <c r="R316" s="74"/>
      <c r="S316" s="74">
        <v>0</v>
      </c>
      <c r="T316" s="74"/>
      <c r="U316" s="74">
        <f t="shared" si="159"/>
        <v>0</v>
      </c>
      <c r="V316" s="75"/>
      <c r="W316" s="74"/>
      <c r="X316" s="74">
        <v>0</v>
      </c>
      <c r="Y316" s="74"/>
      <c r="Z316" s="74">
        <f t="shared" si="160"/>
        <v>0</v>
      </c>
      <c r="AA316" s="75"/>
      <c r="AB316" s="74">
        <f t="shared" si="161"/>
        <v>0</v>
      </c>
      <c r="AC316" s="74">
        <f t="shared" si="161"/>
        <v>0</v>
      </c>
      <c r="AD316" s="74"/>
      <c r="AE316" s="74">
        <f t="shared" si="162"/>
        <v>0</v>
      </c>
      <c r="AF316" s="75"/>
      <c r="AG316" s="74"/>
      <c r="AH316" s="74">
        <v>0</v>
      </c>
      <c r="AI316" s="74"/>
      <c r="AJ316" s="74">
        <f t="shared" si="163"/>
        <v>0</v>
      </c>
      <c r="AK316" s="75"/>
      <c r="AL316" s="74"/>
      <c r="AM316" s="74">
        <v>0</v>
      </c>
      <c r="AN316" s="74"/>
      <c r="AO316" s="74">
        <f t="shared" si="164"/>
        <v>0</v>
      </c>
      <c r="AP316" s="75"/>
      <c r="AQ316" s="74"/>
      <c r="AR316" s="74">
        <v>0</v>
      </c>
      <c r="AS316" s="74"/>
      <c r="AT316" s="74">
        <f t="shared" si="165"/>
        <v>0</v>
      </c>
      <c r="AU316" s="75"/>
      <c r="AV316" s="74"/>
      <c r="AW316" s="74">
        <v>0</v>
      </c>
      <c r="AX316" s="74"/>
      <c r="AY316" s="74">
        <f t="shared" si="166"/>
        <v>0</v>
      </c>
      <c r="AZ316" s="75"/>
    </row>
    <row r="317" spans="1:52" s="46" customFormat="1" ht="12" hidden="1" customHeight="1">
      <c r="A317" s="417">
        <v>585</v>
      </c>
      <c r="B317" s="73" t="s">
        <v>324</v>
      </c>
      <c r="C317" s="74"/>
      <c r="D317" s="74">
        <v>0</v>
      </c>
      <c r="E317" s="74"/>
      <c r="F317" s="74">
        <f t="shared" si="155"/>
        <v>0</v>
      </c>
      <c r="G317" s="75"/>
      <c r="H317" s="74"/>
      <c r="I317" s="74">
        <v>0</v>
      </c>
      <c r="J317" s="74"/>
      <c r="K317" s="74">
        <f t="shared" si="156"/>
        <v>0</v>
      </c>
      <c r="L317" s="75"/>
      <c r="M317" s="74">
        <f t="shared" si="157"/>
        <v>0</v>
      </c>
      <c r="N317" s="74">
        <f t="shared" si="157"/>
        <v>0</v>
      </c>
      <c r="O317" s="74"/>
      <c r="P317" s="74">
        <f t="shared" si="158"/>
        <v>0</v>
      </c>
      <c r="Q317" s="75"/>
      <c r="R317" s="74"/>
      <c r="S317" s="74">
        <v>0</v>
      </c>
      <c r="T317" s="74"/>
      <c r="U317" s="74">
        <f t="shared" si="159"/>
        <v>0</v>
      </c>
      <c r="V317" s="75"/>
      <c r="W317" s="74"/>
      <c r="X317" s="74">
        <v>0</v>
      </c>
      <c r="Y317" s="74"/>
      <c r="Z317" s="74">
        <f t="shared" si="160"/>
        <v>0</v>
      </c>
      <c r="AA317" s="75"/>
      <c r="AB317" s="74">
        <f t="shared" si="161"/>
        <v>0</v>
      </c>
      <c r="AC317" s="74">
        <f t="shared" si="161"/>
        <v>0</v>
      </c>
      <c r="AD317" s="74"/>
      <c r="AE317" s="74">
        <f t="shared" si="162"/>
        <v>0</v>
      </c>
      <c r="AF317" s="75"/>
      <c r="AG317" s="74"/>
      <c r="AH317" s="74">
        <v>0</v>
      </c>
      <c r="AI317" s="74"/>
      <c r="AJ317" s="74">
        <f t="shared" si="163"/>
        <v>0</v>
      </c>
      <c r="AK317" s="75"/>
      <c r="AL317" s="74"/>
      <c r="AM317" s="74">
        <v>0</v>
      </c>
      <c r="AN317" s="74"/>
      <c r="AO317" s="74">
        <f t="shared" si="164"/>
        <v>0</v>
      </c>
      <c r="AP317" s="75"/>
      <c r="AQ317" s="74"/>
      <c r="AR317" s="74">
        <v>0</v>
      </c>
      <c r="AS317" s="74"/>
      <c r="AT317" s="74">
        <f t="shared" si="165"/>
        <v>0</v>
      </c>
      <c r="AU317" s="75"/>
      <c r="AV317" s="74"/>
      <c r="AW317" s="74">
        <v>0</v>
      </c>
      <c r="AX317" s="74"/>
      <c r="AY317" s="74">
        <f t="shared" si="166"/>
        <v>0</v>
      </c>
      <c r="AZ317" s="75"/>
    </row>
    <row r="318" spans="1:52" s="46" customFormat="1" ht="12" hidden="1" customHeight="1">
      <c r="A318" s="417">
        <v>586</v>
      </c>
      <c r="B318" s="73" t="s">
        <v>325</v>
      </c>
      <c r="C318" s="74"/>
      <c r="D318" s="74">
        <v>0</v>
      </c>
      <c r="E318" s="74"/>
      <c r="F318" s="74">
        <f t="shared" si="155"/>
        <v>0</v>
      </c>
      <c r="G318" s="75"/>
      <c r="H318" s="74"/>
      <c r="I318" s="74">
        <v>0</v>
      </c>
      <c r="J318" s="74"/>
      <c r="K318" s="74">
        <f t="shared" si="156"/>
        <v>0</v>
      </c>
      <c r="L318" s="75"/>
      <c r="M318" s="74">
        <f t="shared" si="157"/>
        <v>0</v>
      </c>
      <c r="N318" s="74">
        <f t="shared" si="157"/>
        <v>0</v>
      </c>
      <c r="O318" s="74"/>
      <c r="P318" s="74">
        <f t="shared" si="158"/>
        <v>0</v>
      </c>
      <c r="Q318" s="75"/>
      <c r="R318" s="74"/>
      <c r="S318" s="74">
        <v>0</v>
      </c>
      <c r="T318" s="74"/>
      <c r="U318" s="74">
        <f t="shared" si="159"/>
        <v>0</v>
      </c>
      <c r="V318" s="75"/>
      <c r="W318" s="74"/>
      <c r="X318" s="74">
        <v>0</v>
      </c>
      <c r="Y318" s="74"/>
      <c r="Z318" s="74">
        <f t="shared" si="160"/>
        <v>0</v>
      </c>
      <c r="AA318" s="75"/>
      <c r="AB318" s="74">
        <f t="shared" si="161"/>
        <v>0</v>
      </c>
      <c r="AC318" s="74">
        <f t="shared" si="161"/>
        <v>0</v>
      </c>
      <c r="AD318" s="74"/>
      <c r="AE318" s="74">
        <f t="shared" si="162"/>
        <v>0</v>
      </c>
      <c r="AF318" s="75"/>
      <c r="AG318" s="74"/>
      <c r="AH318" s="74">
        <v>0</v>
      </c>
      <c r="AI318" s="74"/>
      <c r="AJ318" s="74">
        <f t="shared" si="163"/>
        <v>0</v>
      </c>
      <c r="AK318" s="75"/>
      <c r="AL318" s="74"/>
      <c r="AM318" s="74">
        <v>0</v>
      </c>
      <c r="AN318" s="74"/>
      <c r="AO318" s="74">
        <f t="shared" si="164"/>
        <v>0</v>
      </c>
      <c r="AP318" s="75"/>
      <c r="AQ318" s="74"/>
      <c r="AR318" s="74">
        <v>0</v>
      </c>
      <c r="AS318" s="74"/>
      <c r="AT318" s="74">
        <f t="shared" si="165"/>
        <v>0</v>
      </c>
      <c r="AU318" s="75"/>
      <c r="AV318" s="74"/>
      <c r="AW318" s="74">
        <v>0</v>
      </c>
      <c r="AX318" s="74"/>
      <c r="AY318" s="74">
        <f t="shared" si="166"/>
        <v>0</v>
      </c>
      <c r="AZ318" s="75"/>
    </row>
    <row r="319" spans="1:52" s="46" customFormat="1" ht="12" hidden="1" customHeight="1">
      <c r="A319" s="417">
        <v>587</v>
      </c>
      <c r="B319" s="73" t="s">
        <v>326</v>
      </c>
      <c r="C319" s="74"/>
      <c r="D319" s="74">
        <v>0</v>
      </c>
      <c r="E319" s="74"/>
      <c r="F319" s="74">
        <f t="shared" si="155"/>
        <v>0</v>
      </c>
      <c r="G319" s="75"/>
      <c r="H319" s="74"/>
      <c r="I319" s="74">
        <v>0</v>
      </c>
      <c r="J319" s="74"/>
      <c r="K319" s="74">
        <f t="shared" si="156"/>
        <v>0</v>
      </c>
      <c r="L319" s="75"/>
      <c r="M319" s="74">
        <f t="shared" si="157"/>
        <v>0</v>
      </c>
      <c r="N319" s="74">
        <f t="shared" si="157"/>
        <v>0</v>
      </c>
      <c r="O319" s="74"/>
      <c r="P319" s="74">
        <f t="shared" si="158"/>
        <v>0</v>
      </c>
      <c r="Q319" s="75"/>
      <c r="R319" s="74"/>
      <c r="S319" s="74">
        <v>0</v>
      </c>
      <c r="T319" s="74"/>
      <c r="U319" s="74">
        <f t="shared" si="159"/>
        <v>0</v>
      </c>
      <c r="V319" s="75"/>
      <c r="W319" s="74"/>
      <c r="X319" s="74">
        <v>0</v>
      </c>
      <c r="Y319" s="74"/>
      <c r="Z319" s="74">
        <f t="shared" si="160"/>
        <v>0</v>
      </c>
      <c r="AA319" s="75"/>
      <c r="AB319" s="74">
        <f t="shared" si="161"/>
        <v>0</v>
      </c>
      <c r="AC319" s="74">
        <f t="shared" si="161"/>
        <v>0</v>
      </c>
      <c r="AD319" s="74"/>
      <c r="AE319" s="74">
        <f t="shared" si="162"/>
        <v>0</v>
      </c>
      <c r="AF319" s="75"/>
      <c r="AG319" s="74"/>
      <c r="AH319" s="74">
        <v>0</v>
      </c>
      <c r="AI319" s="74"/>
      <c r="AJ319" s="74">
        <f t="shared" si="163"/>
        <v>0</v>
      </c>
      <c r="AK319" s="75"/>
      <c r="AL319" s="74"/>
      <c r="AM319" s="74">
        <v>0</v>
      </c>
      <c r="AN319" s="74"/>
      <c r="AO319" s="74">
        <f t="shared" si="164"/>
        <v>0</v>
      </c>
      <c r="AP319" s="75"/>
      <c r="AQ319" s="74"/>
      <c r="AR319" s="74">
        <v>0</v>
      </c>
      <c r="AS319" s="74"/>
      <c r="AT319" s="74">
        <f t="shared" si="165"/>
        <v>0</v>
      </c>
      <c r="AU319" s="75"/>
      <c r="AV319" s="74"/>
      <c r="AW319" s="74">
        <v>0</v>
      </c>
      <c r="AX319" s="74"/>
      <c r="AY319" s="74">
        <f t="shared" si="166"/>
        <v>0</v>
      </c>
      <c r="AZ319" s="75"/>
    </row>
    <row r="320" spans="1:52" s="46" customFormat="1" ht="12" hidden="1" customHeight="1">
      <c r="A320" s="417">
        <v>588</v>
      </c>
      <c r="B320" s="73" t="s">
        <v>327</v>
      </c>
      <c r="C320" s="74"/>
      <c r="D320" s="74">
        <v>0</v>
      </c>
      <c r="E320" s="74"/>
      <c r="F320" s="74">
        <f t="shared" si="155"/>
        <v>0</v>
      </c>
      <c r="G320" s="75"/>
      <c r="H320" s="74"/>
      <c r="I320" s="74">
        <v>0</v>
      </c>
      <c r="J320" s="74"/>
      <c r="K320" s="74">
        <f t="shared" si="156"/>
        <v>0</v>
      </c>
      <c r="L320" s="75"/>
      <c r="M320" s="74">
        <f t="shared" si="157"/>
        <v>0</v>
      </c>
      <c r="N320" s="74">
        <f t="shared" si="157"/>
        <v>0</v>
      </c>
      <c r="O320" s="74"/>
      <c r="P320" s="74">
        <f t="shared" si="158"/>
        <v>0</v>
      </c>
      <c r="Q320" s="75"/>
      <c r="R320" s="74"/>
      <c r="S320" s="74">
        <v>0</v>
      </c>
      <c r="T320" s="74"/>
      <c r="U320" s="74">
        <f t="shared" si="159"/>
        <v>0</v>
      </c>
      <c r="V320" s="75"/>
      <c r="W320" s="74"/>
      <c r="X320" s="74">
        <v>0</v>
      </c>
      <c r="Y320" s="74"/>
      <c r="Z320" s="74">
        <f t="shared" si="160"/>
        <v>0</v>
      </c>
      <c r="AA320" s="75"/>
      <c r="AB320" s="74">
        <f t="shared" si="161"/>
        <v>0</v>
      </c>
      <c r="AC320" s="74">
        <f t="shared" si="161"/>
        <v>0</v>
      </c>
      <c r="AD320" s="74"/>
      <c r="AE320" s="74">
        <f t="shared" si="162"/>
        <v>0</v>
      </c>
      <c r="AF320" s="75"/>
      <c r="AG320" s="74"/>
      <c r="AH320" s="74">
        <v>0</v>
      </c>
      <c r="AI320" s="74"/>
      <c r="AJ320" s="74">
        <f t="shared" si="163"/>
        <v>0</v>
      </c>
      <c r="AK320" s="75"/>
      <c r="AL320" s="74"/>
      <c r="AM320" s="74">
        <v>0</v>
      </c>
      <c r="AN320" s="74"/>
      <c r="AO320" s="74">
        <f t="shared" si="164"/>
        <v>0</v>
      </c>
      <c r="AP320" s="75"/>
      <c r="AQ320" s="74"/>
      <c r="AR320" s="74">
        <v>0</v>
      </c>
      <c r="AS320" s="74"/>
      <c r="AT320" s="74">
        <f t="shared" si="165"/>
        <v>0</v>
      </c>
      <c r="AU320" s="75"/>
      <c r="AV320" s="74"/>
      <c r="AW320" s="74">
        <v>0</v>
      </c>
      <c r="AX320" s="74"/>
      <c r="AY320" s="74">
        <f t="shared" si="166"/>
        <v>0</v>
      </c>
      <c r="AZ320" s="75"/>
    </row>
    <row r="321" spans="1:52" s="46" customFormat="1" ht="12" hidden="1" customHeight="1">
      <c r="A321" s="417">
        <v>589</v>
      </c>
      <c r="B321" s="73" t="s">
        <v>328</v>
      </c>
      <c r="C321" s="74"/>
      <c r="D321" s="74">
        <v>0</v>
      </c>
      <c r="E321" s="74"/>
      <c r="F321" s="74">
        <f t="shared" si="155"/>
        <v>0</v>
      </c>
      <c r="G321" s="75"/>
      <c r="H321" s="74"/>
      <c r="I321" s="74">
        <v>0</v>
      </c>
      <c r="J321" s="74"/>
      <c r="K321" s="74">
        <f t="shared" si="156"/>
        <v>0</v>
      </c>
      <c r="L321" s="75"/>
      <c r="M321" s="74">
        <f t="shared" si="157"/>
        <v>0</v>
      </c>
      <c r="N321" s="74">
        <f t="shared" si="157"/>
        <v>0</v>
      </c>
      <c r="O321" s="74"/>
      <c r="P321" s="74">
        <f t="shared" si="158"/>
        <v>0</v>
      </c>
      <c r="Q321" s="75"/>
      <c r="R321" s="74"/>
      <c r="S321" s="74">
        <v>0</v>
      </c>
      <c r="T321" s="74"/>
      <c r="U321" s="74">
        <f t="shared" si="159"/>
        <v>0</v>
      </c>
      <c r="V321" s="75"/>
      <c r="W321" s="74"/>
      <c r="X321" s="74">
        <v>0</v>
      </c>
      <c r="Y321" s="74"/>
      <c r="Z321" s="74">
        <f t="shared" si="160"/>
        <v>0</v>
      </c>
      <c r="AA321" s="75"/>
      <c r="AB321" s="74">
        <f t="shared" si="161"/>
        <v>0</v>
      </c>
      <c r="AC321" s="74">
        <f t="shared" si="161"/>
        <v>0</v>
      </c>
      <c r="AD321" s="74"/>
      <c r="AE321" s="74">
        <f t="shared" si="162"/>
        <v>0</v>
      </c>
      <c r="AF321" s="75"/>
      <c r="AG321" s="74"/>
      <c r="AH321" s="74">
        <v>0</v>
      </c>
      <c r="AI321" s="74"/>
      <c r="AJ321" s="74">
        <f t="shared" si="163"/>
        <v>0</v>
      </c>
      <c r="AK321" s="75"/>
      <c r="AL321" s="74"/>
      <c r="AM321" s="74">
        <v>0</v>
      </c>
      <c r="AN321" s="74"/>
      <c r="AO321" s="74">
        <f t="shared" si="164"/>
        <v>0</v>
      </c>
      <c r="AP321" s="75"/>
      <c r="AQ321" s="74"/>
      <c r="AR321" s="74">
        <v>0</v>
      </c>
      <c r="AS321" s="74"/>
      <c r="AT321" s="74">
        <f t="shared" si="165"/>
        <v>0</v>
      </c>
      <c r="AU321" s="75"/>
      <c r="AV321" s="74"/>
      <c r="AW321" s="74">
        <v>0</v>
      </c>
      <c r="AX321" s="74"/>
      <c r="AY321" s="74">
        <f t="shared" si="166"/>
        <v>0</v>
      </c>
      <c r="AZ321" s="75"/>
    </row>
    <row r="322" spans="1:52" s="46" customFormat="1" ht="12" customHeight="1">
      <c r="A322" s="417">
        <v>591</v>
      </c>
      <c r="B322" s="73" t="s">
        <v>329</v>
      </c>
      <c r="C322" s="74"/>
      <c r="D322" s="74">
        <v>0</v>
      </c>
      <c r="E322" s="74"/>
      <c r="F322" s="74">
        <f t="shared" si="155"/>
        <v>0</v>
      </c>
      <c r="G322" s="75"/>
      <c r="H322" s="74"/>
      <c r="I322" s="74">
        <v>0</v>
      </c>
      <c r="J322" s="74"/>
      <c r="K322" s="74">
        <f t="shared" si="156"/>
        <v>0</v>
      </c>
      <c r="L322" s="75"/>
      <c r="M322" s="74">
        <f t="shared" si="157"/>
        <v>0</v>
      </c>
      <c r="N322" s="74">
        <f t="shared" si="157"/>
        <v>0</v>
      </c>
      <c r="O322" s="74"/>
      <c r="P322" s="74">
        <f t="shared" si="158"/>
        <v>0</v>
      </c>
      <c r="Q322" s="75"/>
      <c r="R322" s="74"/>
      <c r="S322" s="74">
        <v>13570.5375</v>
      </c>
      <c r="T322" s="74"/>
      <c r="U322" s="74">
        <f t="shared" si="159"/>
        <v>13570.5375</v>
      </c>
      <c r="V322" s="75"/>
      <c r="W322" s="74"/>
      <c r="X322" s="74">
        <v>14812.875</v>
      </c>
      <c r="Y322" s="74"/>
      <c r="Z322" s="74">
        <f t="shared" si="160"/>
        <v>14812.875</v>
      </c>
      <c r="AA322" s="75"/>
      <c r="AB322" s="74">
        <f t="shared" si="161"/>
        <v>0</v>
      </c>
      <c r="AC322" s="74">
        <f t="shared" si="161"/>
        <v>0</v>
      </c>
      <c r="AD322" s="74"/>
      <c r="AE322" s="74">
        <f t="shared" si="162"/>
        <v>0</v>
      </c>
      <c r="AF322" s="75"/>
      <c r="AG322" s="74"/>
      <c r="AH322" s="74">
        <v>22663.69875</v>
      </c>
      <c r="AI322" s="74"/>
      <c r="AJ322" s="74">
        <f t="shared" si="163"/>
        <v>22663.69875</v>
      </c>
      <c r="AK322" s="75"/>
      <c r="AL322" s="74"/>
      <c r="AM322" s="74">
        <v>30822.630300000001</v>
      </c>
      <c r="AN322" s="74"/>
      <c r="AO322" s="74">
        <f t="shared" si="164"/>
        <v>30822.630300000001</v>
      </c>
      <c r="AP322" s="75"/>
      <c r="AQ322" s="74"/>
      <c r="AR322" s="74">
        <v>39298.853632500002</v>
      </c>
      <c r="AS322" s="74"/>
      <c r="AT322" s="74">
        <f t="shared" si="165"/>
        <v>39298.853632500002</v>
      </c>
      <c r="AU322" s="75"/>
      <c r="AV322" s="74"/>
      <c r="AW322" s="74">
        <v>48101.796846179997</v>
      </c>
      <c r="AX322" s="74"/>
      <c r="AY322" s="74">
        <f t="shared" si="166"/>
        <v>48101.796846179997</v>
      </c>
      <c r="AZ322" s="75"/>
    </row>
    <row r="323" spans="1:52" s="46" customFormat="1" ht="12" hidden="1" customHeight="1">
      <c r="A323" s="417">
        <v>595</v>
      </c>
      <c r="B323" s="73" t="s">
        <v>166</v>
      </c>
      <c r="C323" s="74"/>
      <c r="D323" s="74">
        <v>0</v>
      </c>
      <c r="E323" s="74"/>
      <c r="F323" s="74">
        <f t="shared" si="155"/>
        <v>0</v>
      </c>
      <c r="G323" s="75"/>
      <c r="H323" s="74"/>
      <c r="I323" s="74">
        <v>0</v>
      </c>
      <c r="J323" s="74"/>
      <c r="K323" s="74">
        <f t="shared" si="156"/>
        <v>0</v>
      </c>
      <c r="L323" s="75"/>
      <c r="M323" s="74">
        <f t="shared" si="157"/>
        <v>0</v>
      </c>
      <c r="N323" s="74">
        <f t="shared" si="157"/>
        <v>0</v>
      </c>
      <c r="O323" s="74"/>
      <c r="P323" s="74">
        <f t="shared" si="158"/>
        <v>0</v>
      </c>
      <c r="Q323" s="75"/>
      <c r="R323" s="74"/>
      <c r="S323" s="74">
        <v>0</v>
      </c>
      <c r="T323" s="74"/>
      <c r="U323" s="74">
        <f t="shared" si="159"/>
        <v>0</v>
      </c>
      <c r="V323" s="75"/>
      <c r="W323" s="74"/>
      <c r="X323" s="74">
        <v>0</v>
      </c>
      <c r="Y323" s="74"/>
      <c r="Z323" s="74">
        <f t="shared" si="160"/>
        <v>0</v>
      </c>
      <c r="AA323" s="75"/>
      <c r="AB323" s="74">
        <f t="shared" si="161"/>
        <v>0</v>
      </c>
      <c r="AC323" s="74">
        <f t="shared" si="161"/>
        <v>0</v>
      </c>
      <c r="AD323" s="74"/>
      <c r="AE323" s="74">
        <f t="shared" si="162"/>
        <v>0</v>
      </c>
      <c r="AF323" s="75"/>
      <c r="AG323" s="74"/>
      <c r="AH323" s="74">
        <v>0</v>
      </c>
      <c r="AI323" s="74"/>
      <c r="AJ323" s="74">
        <f t="shared" si="163"/>
        <v>0</v>
      </c>
      <c r="AK323" s="75"/>
      <c r="AL323" s="74"/>
      <c r="AM323" s="74">
        <v>0</v>
      </c>
      <c r="AN323" s="74"/>
      <c r="AO323" s="74">
        <f t="shared" si="164"/>
        <v>0</v>
      </c>
      <c r="AP323" s="75"/>
      <c r="AQ323" s="74"/>
      <c r="AR323" s="74">
        <v>0</v>
      </c>
      <c r="AS323" s="74"/>
      <c r="AT323" s="74">
        <f t="shared" si="165"/>
        <v>0</v>
      </c>
      <c r="AU323" s="75"/>
      <c r="AV323" s="74"/>
      <c r="AW323" s="74">
        <v>0</v>
      </c>
      <c r="AX323" s="74"/>
      <c r="AY323" s="74">
        <f t="shared" si="166"/>
        <v>0</v>
      </c>
      <c r="AZ323" s="75"/>
    </row>
    <row r="324" spans="1:52" s="46" customFormat="1" ht="12" hidden="1" customHeight="1">
      <c r="A324" s="145"/>
      <c r="B324" s="73"/>
      <c r="C324" s="74"/>
      <c r="D324" s="74"/>
      <c r="E324" s="74"/>
      <c r="F324" s="74"/>
      <c r="G324" s="75"/>
      <c r="H324" s="74"/>
      <c r="I324" s="74"/>
      <c r="J324" s="74"/>
      <c r="K324" s="74"/>
      <c r="L324" s="75"/>
      <c r="M324" s="74"/>
      <c r="N324" s="74"/>
      <c r="O324" s="74"/>
      <c r="P324" s="74"/>
      <c r="Q324" s="75"/>
      <c r="R324" s="74"/>
      <c r="S324" s="74"/>
      <c r="T324" s="74"/>
      <c r="U324" s="74"/>
      <c r="V324" s="75"/>
      <c r="W324" s="74"/>
      <c r="X324" s="74"/>
      <c r="Y324" s="74"/>
      <c r="Z324" s="74"/>
      <c r="AA324" s="75"/>
      <c r="AB324" s="74"/>
      <c r="AC324" s="74"/>
      <c r="AD324" s="74"/>
      <c r="AE324" s="74"/>
      <c r="AF324" s="75"/>
      <c r="AG324" s="74"/>
      <c r="AH324" s="74"/>
      <c r="AI324" s="74"/>
      <c r="AJ324" s="74"/>
      <c r="AK324" s="75"/>
      <c r="AL324" s="74"/>
      <c r="AM324" s="74"/>
      <c r="AN324" s="74"/>
      <c r="AO324" s="74"/>
      <c r="AP324" s="75"/>
      <c r="AQ324" s="74"/>
      <c r="AR324" s="74"/>
      <c r="AS324" s="74"/>
      <c r="AT324" s="74"/>
      <c r="AU324" s="75"/>
      <c r="AV324" s="74"/>
      <c r="AW324" s="74"/>
      <c r="AX324" s="74"/>
      <c r="AY324" s="74"/>
      <c r="AZ324" s="75"/>
    </row>
    <row r="325" spans="1:52" s="47" customFormat="1" ht="12" customHeight="1">
      <c r="A325" s="55"/>
      <c r="B325" s="134" t="s">
        <v>474</v>
      </c>
      <c r="C325" s="76">
        <f>SUM(C294:C324)</f>
        <v>0</v>
      </c>
      <c r="D325" s="76">
        <f>SUM(D294:D324)</f>
        <v>43051</v>
      </c>
      <c r="E325" s="76"/>
      <c r="F325" s="76">
        <f>SUM(C325:E325)</f>
        <v>43051</v>
      </c>
      <c r="G325" s="77"/>
      <c r="H325" s="76">
        <f>SUM(H294:H324)</f>
        <v>0</v>
      </c>
      <c r="I325" s="76">
        <f>SUM(I294:I324)</f>
        <v>43051</v>
      </c>
      <c r="J325" s="76"/>
      <c r="K325" s="76">
        <f>SUM(H325:J325)</f>
        <v>43051</v>
      </c>
      <c r="L325" s="77"/>
      <c r="M325" s="76">
        <f>INDEX($C325:$E325,1,MATCH(M$8,$C$8:$E$8,0))-INDEX($H325:$J325,1,MATCH(M$8,$H$8:$J$8,0))</f>
        <v>0</v>
      </c>
      <c r="N325" s="76">
        <f>INDEX($C325:$E325,1,MATCH(N$8,$C$8:$E$8,0))-INDEX($H325:$J325,1,MATCH(N$8,$H$8:$J$8,0))</f>
        <v>0</v>
      </c>
      <c r="O325" s="76"/>
      <c r="P325" s="76">
        <f>SUM(M325:O325)</f>
        <v>0</v>
      </c>
      <c r="Q325" s="77"/>
      <c r="R325" s="76">
        <f>SUM(R294:R324)</f>
        <v>0</v>
      </c>
      <c r="S325" s="76">
        <f>SUM(S294:S324)</f>
        <v>87976.367500000008</v>
      </c>
      <c r="T325" s="76"/>
      <c r="U325" s="76">
        <f>SUM(R325:T325)</f>
        <v>87976.367500000008</v>
      </c>
      <c r="V325" s="77"/>
      <c r="W325" s="76">
        <f>SUM(W294:W324)</f>
        <v>0</v>
      </c>
      <c r="X325" s="76">
        <f>SUM(X294:X324)</f>
        <v>89218.705000000002</v>
      </c>
      <c r="Y325" s="76"/>
      <c r="Z325" s="76">
        <f>SUM(W325:Y325)</f>
        <v>89218.705000000002</v>
      </c>
      <c r="AA325" s="77"/>
      <c r="AB325" s="76">
        <f>INDEX($C325:$E325,1,MATCH(AB$8,$C$8:$E$8,0))-INDEX($H325:$J325,1,MATCH(AB$8,$H$8:$J$8,0))</f>
        <v>0</v>
      </c>
      <c r="AC325" s="76">
        <f>INDEX($C325:$E325,1,MATCH(AC$8,$C$8:$E$8,0))-INDEX($H325:$J325,1,MATCH(AC$8,$H$8:$J$8,0))</f>
        <v>0</v>
      </c>
      <c r="AD325" s="76"/>
      <c r="AE325" s="76">
        <f>SUM(AB325:AD325)</f>
        <v>0</v>
      </c>
      <c r="AF325" s="77"/>
      <c r="AG325" s="76">
        <f>SUM(AG294:AG324)</f>
        <v>0</v>
      </c>
      <c r="AH325" s="76">
        <f>SUM(AH294:AH324)</f>
        <v>77471.403749999998</v>
      </c>
      <c r="AI325" s="76"/>
      <c r="AJ325" s="76">
        <f>SUM(AG325:AI325)</f>
        <v>77471.403749999998</v>
      </c>
      <c r="AK325" s="77"/>
      <c r="AL325" s="76">
        <f>SUM(AL294:AL324)</f>
        <v>0</v>
      </c>
      <c r="AM325" s="76">
        <f>SUM(AM294:AM324)</f>
        <v>86114.567800000004</v>
      </c>
      <c r="AN325" s="76"/>
      <c r="AO325" s="76">
        <f>SUM(AL325:AN325)</f>
        <v>86114.567800000004</v>
      </c>
      <c r="AP325" s="77"/>
      <c r="AQ325" s="76">
        <f>SUM(AQ294:AQ324)</f>
        <v>0</v>
      </c>
      <c r="AR325" s="76">
        <f>SUM(AR294:AR324)</f>
        <v>100498.043085625</v>
      </c>
      <c r="AS325" s="76"/>
      <c r="AT325" s="76">
        <f>SUM(AQ325:AS325)</f>
        <v>100498.043085625</v>
      </c>
      <c r="AU325" s="77"/>
      <c r="AV325" s="76">
        <f>SUM(AV294:AV324)</f>
        <v>0</v>
      </c>
      <c r="AW325" s="76">
        <f>SUM(AW294:AW324)</f>
        <v>115506.06213914871</v>
      </c>
      <c r="AX325" s="76"/>
      <c r="AY325" s="76">
        <f>SUM(AV325:AX325)</f>
        <v>115506.06213914871</v>
      </c>
      <c r="AZ325" s="77"/>
    </row>
    <row r="326" spans="1:52" s="46" customFormat="1" ht="12" customHeight="1">
      <c r="A326" s="55"/>
      <c r="B326" s="78"/>
      <c r="C326" s="74"/>
      <c r="D326" s="74"/>
      <c r="E326" s="74"/>
      <c r="F326" s="74"/>
      <c r="G326" s="75"/>
      <c r="H326" s="74"/>
      <c r="I326" s="74"/>
      <c r="J326" s="74"/>
      <c r="K326" s="74"/>
      <c r="L326" s="75"/>
      <c r="M326" s="74"/>
      <c r="N326" s="74"/>
      <c r="O326" s="74"/>
      <c r="P326" s="74"/>
      <c r="Q326" s="75"/>
      <c r="R326" s="74"/>
      <c r="S326" s="74"/>
      <c r="T326" s="74"/>
      <c r="U326" s="74"/>
      <c r="V326" s="75"/>
      <c r="W326" s="74"/>
      <c r="X326" s="74"/>
      <c r="Y326" s="74"/>
      <c r="Z326" s="74"/>
      <c r="AA326" s="75"/>
      <c r="AB326" s="74"/>
      <c r="AC326" s="74"/>
      <c r="AD326" s="74"/>
      <c r="AE326" s="74"/>
      <c r="AF326" s="75"/>
      <c r="AG326" s="74"/>
      <c r="AH326" s="74"/>
      <c r="AI326" s="74"/>
      <c r="AJ326" s="74"/>
      <c r="AK326" s="75"/>
      <c r="AL326" s="74"/>
      <c r="AM326" s="74"/>
      <c r="AN326" s="74"/>
      <c r="AO326" s="74"/>
      <c r="AP326" s="75"/>
      <c r="AQ326" s="74"/>
      <c r="AR326" s="74"/>
      <c r="AS326" s="74"/>
      <c r="AT326" s="74"/>
      <c r="AU326" s="75"/>
      <c r="AV326" s="74"/>
      <c r="AW326" s="74"/>
      <c r="AX326" s="74"/>
      <c r="AY326" s="74"/>
      <c r="AZ326" s="75"/>
    </row>
    <row r="327" spans="1:52" s="46" customFormat="1" ht="12" customHeight="1">
      <c r="A327" s="134" t="s">
        <v>129</v>
      </c>
      <c r="C327" s="74"/>
      <c r="D327" s="74"/>
      <c r="E327" s="74"/>
      <c r="F327" s="74"/>
      <c r="G327" s="75"/>
      <c r="H327" s="74"/>
      <c r="I327" s="74"/>
      <c r="J327" s="74"/>
      <c r="K327" s="74"/>
      <c r="L327" s="75"/>
      <c r="M327" s="74"/>
      <c r="N327" s="74"/>
      <c r="O327" s="74"/>
      <c r="P327" s="74"/>
      <c r="Q327" s="75"/>
      <c r="R327" s="74"/>
      <c r="S327" s="74"/>
      <c r="T327" s="74"/>
      <c r="U327" s="74"/>
      <c r="V327" s="75"/>
      <c r="W327" s="74"/>
      <c r="X327" s="74"/>
      <c r="Y327" s="74"/>
      <c r="Z327" s="74"/>
      <c r="AA327" s="75"/>
      <c r="AB327" s="74"/>
      <c r="AC327" s="74"/>
      <c r="AD327" s="74"/>
      <c r="AE327" s="74"/>
      <c r="AF327" s="75"/>
      <c r="AG327" s="74"/>
      <c r="AH327" s="74"/>
      <c r="AI327" s="74"/>
      <c r="AJ327" s="74"/>
      <c r="AK327" s="75"/>
      <c r="AL327" s="74"/>
      <c r="AM327" s="74"/>
      <c r="AN327" s="74"/>
      <c r="AO327" s="74"/>
      <c r="AP327" s="75"/>
      <c r="AQ327" s="74"/>
      <c r="AR327" s="74"/>
      <c r="AS327" s="74"/>
      <c r="AT327" s="74"/>
      <c r="AU327" s="75"/>
      <c r="AV327" s="74"/>
      <c r="AW327" s="74"/>
      <c r="AX327" s="74"/>
      <c r="AY327" s="74"/>
      <c r="AZ327" s="75"/>
    </row>
    <row r="328" spans="1:52" s="46" customFormat="1" ht="12" hidden="1" customHeight="1">
      <c r="A328" s="145" t="s">
        <v>24</v>
      </c>
      <c r="B328" s="73"/>
      <c r="C328" s="74"/>
      <c r="D328" s="74"/>
      <c r="E328" s="74"/>
      <c r="F328" s="74">
        <f t="shared" ref="F328:F340" si="167">SUM(C328:E328)</f>
        <v>0</v>
      </c>
      <c r="G328" s="75"/>
      <c r="H328" s="74"/>
      <c r="I328" s="74"/>
      <c r="J328" s="74"/>
      <c r="K328" s="74">
        <f t="shared" ref="K328:K340" si="168">SUM(H328:J328)</f>
        <v>0</v>
      </c>
      <c r="L328" s="75"/>
      <c r="M328" s="74">
        <f t="shared" ref="M328:N340" si="169">INDEX($C328:$E328,1,MATCH(M$8,$C$8:$E$8,0))-INDEX($H328:$J328,1,MATCH(M$8,$H$8:$J$8,0))</f>
        <v>0</v>
      </c>
      <c r="N328" s="74">
        <f t="shared" si="169"/>
        <v>0</v>
      </c>
      <c r="O328" s="74"/>
      <c r="P328" s="74">
        <f t="shared" ref="P328:P340" si="170">SUM(M328:O328)</f>
        <v>0</v>
      </c>
      <c r="Q328" s="75"/>
      <c r="R328" s="74"/>
      <c r="S328" s="74"/>
      <c r="T328" s="74"/>
      <c r="U328" s="74">
        <f t="shared" ref="U328:U340" si="171">SUM(R328:T328)</f>
        <v>0</v>
      </c>
      <c r="V328" s="75"/>
      <c r="W328" s="74"/>
      <c r="X328" s="74"/>
      <c r="Y328" s="74"/>
      <c r="Z328" s="74">
        <f t="shared" ref="Z328:Z340" si="172">SUM(W328:Y328)</f>
        <v>0</v>
      </c>
      <c r="AA328" s="75"/>
      <c r="AB328" s="74">
        <f t="shared" ref="AB328:AC340" si="173">INDEX($C328:$E328,1,MATCH(AB$8,$C$8:$E$8,0))-INDEX($H328:$J328,1,MATCH(AB$8,$H$8:$J$8,0))</f>
        <v>0</v>
      </c>
      <c r="AC328" s="74">
        <f t="shared" si="173"/>
        <v>0</v>
      </c>
      <c r="AD328" s="74"/>
      <c r="AE328" s="74">
        <f t="shared" ref="AE328:AE340" si="174">SUM(AB328:AD328)</f>
        <v>0</v>
      </c>
      <c r="AF328" s="75"/>
      <c r="AG328" s="74"/>
      <c r="AH328" s="74"/>
      <c r="AI328" s="74"/>
      <c r="AJ328" s="74">
        <f t="shared" ref="AJ328:AJ340" si="175">SUM(AG328:AI328)</f>
        <v>0</v>
      </c>
      <c r="AK328" s="75"/>
      <c r="AL328" s="74"/>
      <c r="AM328" s="74"/>
      <c r="AN328" s="74"/>
      <c r="AO328" s="74">
        <f t="shared" ref="AO328:AO340" si="176">SUM(AL328:AN328)</f>
        <v>0</v>
      </c>
      <c r="AP328" s="75"/>
      <c r="AQ328" s="74"/>
      <c r="AR328" s="74"/>
      <c r="AS328" s="74"/>
      <c r="AT328" s="74">
        <f t="shared" ref="AT328:AT340" si="177">SUM(AQ328:AS328)</f>
        <v>0</v>
      </c>
      <c r="AU328" s="75"/>
      <c r="AV328" s="74"/>
      <c r="AW328" s="74"/>
      <c r="AX328" s="74"/>
      <c r="AY328" s="74">
        <f t="shared" ref="AY328:AY340" si="178">SUM(AV328:AX328)</f>
        <v>0</v>
      </c>
      <c r="AZ328" s="75"/>
    </row>
    <row r="329" spans="1:52" s="46" customFormat="1" ht="12" hidden="1" customHeight="1">
      <c r="A329" s="417">
        <v>600</v>
      </c>
      <c r="B329" s="73" t="s">
        <v>129</v>
      </c>
      <c r="C329" s="74"/>
      <c r="D329" s="74">
        <v>0</v>
      </c>
      <c r="E329" s="74"/>
      <c r="F329" s="74">
        <f t="shared" si="167"/>
        <v>0</v>
      </c>
      <c r="G329" s="75"/>
      <c r="H329" s="74"/>
      <c r="I329" s="74">
        <v>0</v>
      </c>
      <c r="J329" s="74"/>
      <c r="K329" s="74">
        <f t="shared" si="168"/>
        <v>0</v>
      </c>
      <c r="L329" s="75"/>
      <c r="M329" s="74">
        <f t="shared" si="169"/>
        <v>0</v>
      </c>
      <c r="N329" s="74">
        <f t="shared" si="169"/>
        <v>0</v>
      </c>
      <c r="O329" s="74"/>
      <c r="P329" s="74">
        <f t="shared" si="170"/>
        <v>0</v>
      </c>
      <c r="Q329" s="75"/>
      <c r="R329" s="74"/>
      <c r="S329" s="74">
        <v>0</v>
      </c>
      <c r="T329" s="74"/>
      <c r="U329" s="74">
        <f t="shared" si="171"/>
        <v>0</v>
      </c>
      <c r="V329" s="75"/>
      <c r="W329" s="74"/>
      <c r="X329" s="74">
        <v>0</v>
      </c>
      <c r="Y329" s="74"/>
      <c r="Z329" s="74">
        <f t="shared" si="172"/>
        <v>0</v>
      </c>
      <c r="AA329" s="75"/>
      <c r="AB329" s="74">
        <f t="shared" si="173"/>
        <v>0</v>
      </c>
      <c r="AC329" s="74">
        <f t="shared" si="173"/>
        <v>0</v>
      </c>
      <c r="AD329" s="74"/>
      <c r="AE329" s="74">
        <f t="shared" si="174"/>
        <v>0</v>
      </c>
      <c r="AF329" s="75"/>
      <c r="AG329" s="74"/>
      <c r="AH329" s="74">
        <v>0</v>
      </c>
      <c r="AI329" s="74"/>
      <c r="AJ329" s="74">
        <f t="shared" si="175"/>
        <v>0</v>
      </c>
      <c r="AK329" s="75"/>
      <c r="AL329" s="74"/>
      <c r="AM329" s="74">
        <v>0</v>
      </c>
      <c r="AN329" s="74"/>
      <c r="AO329" s="74">
        <f t="shared" si="176"/>
        <v>0</v>
      </c>
      <c r="AP329" s="75"/>
      <c r="AQ329" s="74"/>
      <c r="AR329" s="74">
        <v>0</v>
      </c>
      <c r="AS329" s="74"/>
      <c r="AT329" s="74">
        <f t="shared" si="177"/>
        <v>0</v>
      </c>
      <c r="AU329" s="75"/>
      <c r="AV329" s="74"/>
      <c r="AW329" s="74">
        <v>0</v>
      </c>
      <c r="AX329" s="74"/>
      <c r="AY329" s="74">
        <f t="shared" si="178"/>
        <v>0</v>
      </c>
      <c r="AZ329" s="75"/>
    </row>
    <row r="330" spans="1:52" s="46" customFormat="1" ht="12" customHeight="1">
      <c r="A330" s="417">
        <v>610</v>
      </c>
      <c r="B330" s="73" t="s">
        <v>330</v>
      </c>
      <c r="C330" s="74"/>
      <c r="D330" s="74">
        <v>37200</v>
      </c>
      <c r="E330" s="74"/>
      <c r="F330" s="74">
        <f t="shared" si="167"/>
        <v>37200</v>
      </c>
      <c r="G330" s="75"/>
      <c r="H330" s="74"/>
      <c r="I330" s="74">
        <v>37200</v>
      </c>
      <c r="J330" s="74"/>
      <c r="K330" s="74">
        <f t="shared" si="168"/>
        <v>37200</v>
      </c>
      <c r="L330" s="75"/>
      <c r="M330" s="74">
        <f t="shared" si="169"/>
        <v>0</v>
      </c>
      <c r="N330" s="74">
        <f t="shared" si="169"/>
        <v>0</v>
      </c>
      <c r="O330" s="74"/>
      <c r="P330" s="74">
        <f t="shared" si="170"/>
        <v>0</v>
      </c>
      <c r="Q330" s="75"/>
      <c r="R330" s="74"/>
      <c r="S330" s="74">
        <v>11390</v>
      </c>
      <c r="T330" s="74"/>
      <c r="U330" s="74">
        <f t="shared" si="171"/>
        <v>11390</v>
      </c>
      <c r="V330" s="75"/>
      <c r="W330" s="74"/>
      <c r="X330" s="74">
        <v>11390</v>
      </c>
      <c r="Y330" s="74"/>
      <c r="Z330" s="74">
        <f t="shared" si="172"/>
        <v>11390</v>
      </c>
      <c r="AA330" s="75"/>
      <c r="AB330" s="74">
        <f t="shared" si="173"/>
        <v>0</v>
      </c>
      <c r="AC330" s="74">
        <f t="shared" si="173"/>
        <v>0</v>
      </c>
      <c r="AD330" s="74"/>
      <c r="AE330" s="74">
        <f t="shared" si="174"/>
        <v>0</v>
      </c>
      <c r="AF330" s="75"/>
      <c r="AG330" s="74"/>
      <c r="AH330" s="74">
        <v>13365</v>
      </c>
      <c r="AI330" s="74"/>
      <c r="AJ330" s="74">
        <f t="shared" si="175"/>
        <v>13365</v>
      </c>
      <c r="AK330" s="75"/>
      <c r="AL330" s="74"/>
      <c r="AM330" s="74">
        <v>17820</v>
      </c>
      <c r="AN330" s="74"/>
      <c r="AO330" s="74">
        <f t="shared" si="176"/>
        <v>17820</v>
      </c>
      <c r="AP330" s="75"/>
      <c r="AQ330" s="74"/>
      <c r="AR330" s="74">
        <v>22275</v>
      </c>
      <c r="AS330" s="74"/>
      <c r="AT330" s="74">
        <f t="shared" si="177"/>
        <v>22275</v>
      </c>
      <c r="AU330" s="75"/>
      <c r="AV330" s="74"/>
      <c r="AW330" s="74">
        <v>26730</v>
      </c>
      <c r="AX330" s="74"/>
      <c r="AY330" s="74">
        <f t="shared" si="178"/>
        <v>26730</v>
      </c>
      <c r="AZ330" s="75"/>
    </row>
    <row r="331" spans="1:52" s="46" customFormat="1" ht="12" customHeight="1">
      <c r="A331" s="417">
        <v>612</v>
      </c>
      <c r="B331" s="73" t="s">
        <v>331</v>
      </c>
      <c r="C331" s="74"/>
      <c r="D331" s="74">
        <v>49300</v>
      </c>
      <c r="E331" s="74"/>
      <c r="F331" s="74">
        <f t="shared" si="167"/>
        <v>49300</v>
      </c>
      <c r="G331" s="75"/>
      <c r="H331" s="74"/>
      <c r="I331" s="74">
        <v>49300</v>
      </c>
      <c r="J331" s="74"/>
      <c r="K331" s="74">
        <f t="shared" si="168"/>
        <v>49300</v>
      </c>
      <c r="L331" s="75"/>
      <c r="M331" s="74">
        <f t="shared" si="169"/>
        <v>0</v>
      </c>
      <c r="N331" s="74">
        <f t="shared" si="169"/>
        <v>0</v>
      </c>
      <c r="O331" s="74"/>
      <c r="P331" s="74">
        <f t="shared" si="170"/>
        <v>0</v>
      </c>
      <c r="Q331" s="75"/>
      <c r="R331" s="74"/>
      <c r="S331" s="74">
        <v>5000</v>
      </c>
      <c r="T331" s="74"/>
      <c r="U331" s="74">
        <f t="shared" si="171"/>
        <v>5000</v>
      </c>
      <c r="V331" s="75"/>
      <c r="W331" s="74"/>
      <c r="X331" s="74">
        <v>5000</v>
      </c>
      <c r="Y331" s="74"/>
      <c r="Z331" s="74">
        <f t="shared" si="172"/>
        <v>5000</v>
      </c>
      <c r="AA331" s="75"/>
      <c r="AB331" s="74">
        <f t="shared" si="173"/>
        <v>0</v>
      </c>
      <c r="AC331" s="74">
        <f t="shared" si="173"/>
        <v>0</v>
      </c>
      <c r="AD331" s="74"/>
      <c r="AE331" s="74">
        <f t="shared" si="174"/>
        <v>0</v>
      </c>
      <c r="AF331" s="75"/>
      <c r="AG331" s="74"/>
      <c r="AH331" s="74">
        <v>17389.583333333299</v>
      </c>
      <c r="AI331" s="74"/>
      <c r="AJ331" s="74">
        <f t="shared" si="175"/>
        <v>17389.583333333299</v>
      </c>
      <c r="AK331" s="75"/>
      <c r="AL331" s="74"/>
      <c r="AM331" s="74">
        <v>19400</v>
      </c>
      <c r="AN331" s="74"/>
      <c r="AO331" s="74">
        <f t="shared" si="176"/>
        <v>19400</v>
      </c>
      <c r="AP331" s="75"/>
      <c r="AQ331" s="74"/>
      <c r="AR331" s="74">
        <v>21150</v>
      </c>
      <c r="AS331" s="74"/>
      <c r="AT331" s="74">
        <f t="shared" si="177"/>
        <v>21150</v>
      </c>
      <c r="AU331" s="75"/>
      <c r="AV331" s="74"/>
      <c r="AW331" s="74">
        <v>22650</v>
      </c>
      <c r="AX331" s="74"/>
      <c r="AY331" s="74">
        <f t="shared" si="178"/>
        <v>22650</v>
      </c>
      <c r="AZ331" s="75"/>
    </row>
    <row r="332" spans="1:52" s="46" customFormat="1" ht="12" hidden="1" customHeight="1">
      <c r="A332" s="417">
        <v>626</v>
      </c>
      <c r="B332" s="73" t="s">
        <v>332</v>
      </c>
      <c r="C332" s="74"/>
      <c r="D332" s="74">
        <v>0</v>
      </c>
      <c r="E332" s="74"/>
      <c r="F332" s="74">
        <f t="shared" si="167"/>
        <v>0</v>
      </c>
      <c r="G332" s="75"/>
      <c r="H332" s="74"/>
      <c r="I332" s="74">
        <v>0</v>
      </c>
      <c r="J332" s="74"/>
      <c r="K332" s="74">
        <f t="shared" si="168"/>
        <v>0</v>
      </c>
      <c r="L332" s="75"/>
      <c r="M332" s="74">
        <f t="shared" si="169"/>
        <v>0</v>
      </c>
      <c r="N332" s="74">
        <f t="shared" si="169"/>
        <v>0</v>
      </c>
      <c r="O332" s="74"/>
      <c r="P332" s="74">
        <f t="shared" si="170"/>
        <v>0</v>
      </c>
      <c r="Q332" s="75"/>
      <c r="R332" s="74"/>
      <c r="S332" s="74">
        <v>0</v>
      </c>
      <c r="T332" s="74"/>
      <c r="U332" s="74">
        <f t="shared" si="171"/>
        <v>0</v>
      </c>
      <c r="V332" s="75"/>
      <c r="W332" s="74"/>
      <c r="X332" s="74">
        <v>0</v>
      </c>
      <c r="Y332" s="74"/>
      <c r="Z332" s="74">
        <f t="shared" si="172"/>
        <v>0</v>
      </c>
      <c r="AA332" s="75"/>
      <c r="AB332" s="74">
        <f t="shared" si="173"/>
        <v>0</v>
      </c>
      <c r="AC332" s="74">
        <f t="shared" si="173"/>
        <v>0</v>
      </c>
      <c r="AD332" s="74"/>
      <c r="AE332" s="74">
        <f t="shared" si="174"/>
        <v>0</v>
      </c>
      <c r="AF332" s="75"/>
      <c r="AG332" s="74"/>
      <c r="AH332" s="74">
        <v>0</v>
      </c>
      <c r="AI332" s="74"/>
      <c r="AJ332" s="74">
        <f t="shared" si="175"/>
        <v>0</v>
      </c>
      <c r="AK332" s="75"/>
      <c r="AL332" s="74"/>
      <c r="AM332" s="74">
        <v>0</v>
      </c>
      <c r="AN332" s="74"/>
      <c r="AO332" s="74">
        <f t="shared" si="176"/>
        <v>0</v>
      </c>
      <c r="AP332" s="75"/>
      <c r="AQ332" s="74"/>
      <c r="AR332" s="74">
        <v>0</v>
      </c>
      <c r="AS332" s="74"/>
      <c r="AT332" s="74">
        <f t="shared" si="177"/>
        <v>0</v>
      </c>
      <c r="AU332" s="75"/>
      <c r="AV332" s="74"/>
      <c r="AW332" s="74">
        <v>0</v>
      </c>
      <c r="AX332" s="74"/>
      <c r="AY332" s="74">
        <f t="shared" si="178"/>
        <v>0</v>
      </c>
      <c r="AZ332" s="75"/>
    </row>
    <row r="333" spans="1:52" s="46" customFormat="1" ht="12" hidden="1" customHeight="1">
      <c r="A333" s="417">
        <v>629</v>
      </c>
      <c r="B333" s="73" t="s">
        <v>333</v>
      </c>
      <c r="C333" s="74"/>
      <c r="D333" s="74">
        <v>0</v>
      </c>
      <c r="E333" s="74"/>
      <c r="F333" s="74">
        <f t="shared" si="167"/>
        <v>0</v>
      </c>
      <c r="G333" s="75"/>
      <c r="H333" s="74"/>
      <c r="I333" s="74">
        <v>0</v>
      </c>
      <c r="J333" s="74"/>
      <c r="K333" s="74">
        <f t="shared" si="168"/>
        <v>0</v>
      </c>
      <c r="L333" s="75"/>
      <c r="M333" s="74">
        <f t="shared" si="169"/>
        <v>0</v>
      </c>
      <c r="N333" s="74">
        <f t="shared" si="169"/>
        <v>0</v>
      </c>
      <c r="O333" s="74"/>
      <c r="P333" s="74">
        <f t="shared" si="170"/>
        <v>0</v>
      </c>
      <c r="Q333" s="75"/>
      <c r="R333" s="74"/>
      <c r="S333" s="74">
        <v>0</v>
      </c>
      <c r="T333" s="74"/>
      <c r="U333" s="74">
        <f t="shared" si="171"/>
        <v>0</v>
      </c>
      <c r="V333" s="75"/>
      <c r="W333" s="74"/>
      <c r="X333" s="74">
        <v>0</v>
      </c>
      <c r="Y333" s="74"/>
      <c r="Z333" s="74">
        <f t="shared" si="172"/>
        <v>0</v>
      </c>
      <c r="AA333" s="75"/>
      <c r="AB333" s="74">
        <f t="shared" si="173"/>
        <v>0</v>
      </c>
      <c r="AC333" s="74">
        <f t="shared" si="173"/>
        <v>0</v>
      </c>
      <c r="AD333" s="74"/>
      <c r="AE333" s="74">
        <f t="shared" si="174"/>
        <v>0</v>
      </c>
      <c r="AF333" s="75"/>
      <c r="AG333" s="74"/>
      <c r="AH333" s="74">
        <v>0</v>
      </c>
      <c r="AI333" s="74"/>
      <c r="AJ333" s="74">
        <f t="shared" si="175"/>
        <v>0</v>
      </c>
      <c r="AK333" s="75"/>
      <c r="AL333" s="74"/>
      <c r="AM333" s="74">
        <v>0</v>
      </c>
      <c r="AN333" s="74"/>
      <c r="AO333" s="74">
        <f t="shared" si="176"/>
        <v>0</v>
      </c>
      <c r="AP333" s="75"/>
      <c r="AQ333" s="74"/>
      <c r="AR333" s="74">
        <v>0</v>
      </c>
      <c r="AS333" s="74"/>
      <c r="AT333" s="74">
        <f t="shared" si="177"/>
        <v>0</v>
      </c>
      <c r="AU333" s="75"/>
      <c r="AV333" s="74"/>
      <c r="AW333" s="74">
        <v>0</v>
      </c>
      <c r="AX333" s="74"/>
      <c r="AY333" s="74">
        <f t="shared" si="178"/>
        <v>0</v>
      </c>
      <c r="AZ333" s="75"/>
    </row>
    <row r="334" spans="1:52" s="46" customFormat="1" ht="12" customHeight="1">
      <c r="A334" s="417">
        <v>630</v>
      </c>
      <c r="B334" s="73" t="s">
        <v>334</v>
      </c>
      <c r="C334" s="74"/>
      <c r="D334" s="74">
        <v>0</v>
      </c>
      <c r="E334" s="74"/>
      <c r="F334" s="74">
        <f t="shared" si="167"/>
        <v>0</v>
      </c>
      <c r="G334" s="75"/>
      <c r="H334" s="74"/>
      <c r="I334" s="74">
        <v>0</v>
      </c>
      <c r="J334" s="74"/>
      <c r="K334" s="74">
        <f t="shared" si="168"/>
        <v>0</v>
      </c>
      <c r="L334" s="75"/>
      <c r="M334" s="74">
        <f t="shared" si="169"/>
        <v>0</v>
      </c>
      <c r="N334" s="74">
        <f t="shared" si="169"/>
        <v>0</v>
      </c>
      <c r="O334" s="74"/>
      <c r="P334" s="74">
        <f t="shared" si="170"/>
        <v>0</v>
      </c>
      <c r="Q334" s="75"/>
      <c r="R334" s="74"/>
      <c r="S334" s="74">
        <v>89100</v>
      </c>
      <c r="T334" s="74"/>
      <c r="U334" s="74">
        <f t="shared" si="171"/>
        <v>89100</v>
      </c>
      <c r="V334" s="75"/>
      <c r="W334" s="74"/>
      <c r="X334" s="74">
        <v>89100</v>
      </c>
      <c r="Y334" s="74"/>
      <c r="Z334" s="74">
        <f t="shared" si="172"/>
        <v>89100</v>
      </c>
      <c r="AA334" s="75"/>
      <c r="AB334" s="74">
        <f t="shared" si="173"/>
        <v>0</v>
      </c>
      <c r="AC334" s="74">
        <f t="shared" si="173"/>
        <v>0</v>
      </c>
      <c r="AD334" s="74"/>
      <c r="AE334" s="74">
        <f t="shared" si="174"/>
        <v>0</v>
      </c>
      <c r="AF334" s="75"/>
      <c r="AG334" s="74"/>
      <c r="AH334" s="74">
        <v>133650</v>
      </c>
      <c r="AI334" s="74"/>
      <c r="AJ334" s="74">
        <f t="shared" si="175"/>
        <v>133650</v>
      </c>
      <c r="AK334" s="75"/>
      <c r="AL334" s="74"/>
      <c r="AM334" s="74">
        <v>178200</v>
      </c>
      <c r="AN334" s="74"/>
      <c r="AO334" s="74">
        <f t="shared" si="176"/>
        <v>178200</v>
      </c>
      <c r="AP334" s="75"/>
      <c r="AQ334" s="74"/>
      <c r="AR334" s="74">
        <v>222750</v>
      </c>
      <c r="AS334" s="74"/>
      <c r="AT334" s="74">
        <f t="shared" si="177"/>
        <v>222750</v>
      </c>
      <c r="AU334" s="75"/>
      <c r="AV334" s="74"/>
      <c r="AW334" s="74">
        <v>267300</v>
      </c>
      <c r="AX334" s="74"/>
      <c r="AY334" s="74">
        <f t="shared" si="178"/>
        <v>267300</v>
      </c>
      <c r="AZ334" s="75"/>
    </row>
    <row r="335" spans="1:52" s="46" customFormat="1" ht="12" customHeight="1">
      <c r="A335" s="417">
        <v>640</v>
      </c>
      <c r="B335" s="73" t="s">
        <v>335</v>
      </c>
      <c r="C335" s="74"/>
      <c r="D335" s="74">
        <v>7000</v>
      </c>
      <c r="E335" s="74"/>
      <c r="F335" s="74">
        <f t="shared" si="167"/>
        <v>7000</v>
      </c>
      <c r="G335" s="75"/>
      <c r="H335" s="74"/>
      <c r="I335" s="74">
        <v>7000</v>
      </c>
      <c r="J335" s="74"/>
      <c r="K335" s="74">
        <f t="shared" si="168"/>
        <v>7000</v>
      </c>
      <c r="L335" s="75"/>
      <c r="M335" s="74">
        <f t="shared" si="169"/>
        <v>0</v>
      </c>
      <c r="N335" s="74">
        <f t="shared" si="169"/>
        <v>0</v>
      </c>
      <c r="O335" s="74"/>
      <c r="P335" s="74">
        <f t="shared" si="170"/>
        <v>0</v>
      </c>
      <c r="Q335" s="75"/>
      <c r="R335" s="74"/>
      <c r="S335" s="74">
        <v>8420</v>
      </c>
      <c r="T335" s="74"/>
      <c r="U335" s="74">
        <f t="shared" si="171"/>
        <v>8420</v>
      </c>
      <c r="V335" s="75"/>
      <c r="W335" s="74"/>
      <c r="X335" s="74">
        <v>8420</v>
      </c>
      <c r="Y335" s="74"/>
      <c r="Z335" s="74">
        <f t="shared" si="172"/>
        <v>8420</v>
      </c>
      <c r="AA335" s="75"/>
      <c r="AB335" s="74">
        <f t="shared" si="173"/>
        <v>0</v>
      </c>
      <c r="AC335" s="74">
        <f t="shared" si="173"/>
        <v>0</v>
      </c>
      <c r="AD335" s="74"/>
      <c r="AE335" s="74">
        <f t="shared" si="174"/>
        <v>0</v>
      </c>
      <c r="AF335" s="75"/>
      <c r="AG335" s="74"/>
      <c r="AH335" s="74">
        <v>13959.583333333299</v>
      </c>
      <c r="AI335" s="74"/>
      <c r="AJ335" s="74">
        <f t="shared" si="175"/>
        <v>13959.583333333299</v>
      </c>
      <c r="AK335" s="75"/>
      <c r="AL335" s="74"/>
      <c r="AM335" s="74">
        <v>18805</v>
      </c>
      <c r="AN335" s="74"/>
      <c r="AO335" s="74">
        <f t="shared" si="176"/>
        <v>18805</v>
      </c>
      <c r="AP335" s="75"/>
      <c r="AQ335" s="74"/>
      <c r="AR335" s="74">
        <v>23390</v>
      </c>
      <c r="AS335" s="74"/>
      <c r="AT335" s="74">
        <f t="shared" si="177"/>
        <v>23390</v>
      </c>
      <c r="AU335" s="75"/>
      <c r="AV335" s="74"/>
      <c r="AW335" s="74">
        <v>27725</v>
      </c>
      <c r="AX335" s="74"/>
      <c r="AY335" s="74">
        <f t="shared" si="178"/>
        <v>27725</v>
      </c>
      <c r="AZ335" s="75"/>
    </row>
    <row r="336" spans="1:52" s="46" customFormat="1" ht="12" customHeight="1">
      <c r="A336" s="417">
        <v>641</v>
      </c>
      <c r="B336" s="73" t="s">
        <v>336</v>
      </c>
      <c r="C336" s="74"/>
      <c r="D336" s="74">
        <v>0</v>
      </c>
      <c r="E336" s="74"/>
      <c r="F336" s="74">
        <f t="shared" si="167"/>
        <v>0</v>
      </c>
      <c r="G336" s="75"/>
      <c r="H336" s="74"/>
      <c r="I336" s="74">
        <v>0</v>
      </c>
      <c r="J336" s="74"/>
      <c r="K336" s="74">
        <f t="shared" si="168"/>
        <v>0</v>
      </c>
      <c r="L336" s="75"/>
      <c r="M336" s="74">
        <f t="shared" si="169"/>
        <v>0</v>
      </c>
      <c r="N336" s="74">
        <f t="shared" si="169"/>
        <v>0</v>
      </c>
      <c r="O336" s="74"/>
      <c r="P336" s="74">
        <f t="shared" si="170"/>
        <v>0</v>
      </c>
      <c r="Q336" s="75"/>
      <c r="R336" s="74"/>
      <c r="S336" s="74">
        <v>23720</v>
      </c>
      <c r="T336" s="74"/>
      <c r="U336" s="74">
        <f t="shared" si="171"/>
        <v>23720</v>
      </c>
      <c r="V336" s="75"/>
      <c r="W336" s="74"/>
      <c r="X336" s="74">
        <v>23720</v>
      </c>
      <c r="Y336" s="74"/>
      <c r="Z336" s="74">
        <f t="shared" si="172"/>
        <v>23720</v>
      </c>
      <c r="AA336" s="75"/>
      <c r="AB336" s="74">
        <f t="shared" si="173"/>
        <v>0</v>
      </c>
      <c r="AC336" s="74">
        <f t="shared" si="173"/>
        <v>0</v>
      </c>
      <c r="AD336" s="74"/>
      <c r="AE336" s="74">
        <f t="shared" si="174"/>
        <v>0</v>
      </c>
      <c r="AF336" s="75"/>
      <c r="AG336" s="74"/>
      <c r="AH336" s="74">
        <v>14580</v>
      </c>
      <c r="AI336" s="74"/>
      <c r="AJ336" s="74">
        <f t="shared" si="175"/>
        <v>14580</v>
      </c>
      <c r="AK336" s="75"/>
      <c r="AL336" s="74"/>
      <c r="AM336" s="74">
        <v>19440</v>
      </c>
      <c r="AN336" s="74"/>
      <c r="AO336" s="74">
        <f t="shared" si="176"/>
        <v>19440</v>
      </c>
      <c r="AP336" s="75"/>
      <c r="AQ336" s="74"/>
      <c r="AR336" s="74">
        <v>24300</v>
      </c>
      <c r="AS336" s="74"/>
      <c r="AT336" s="74">
        <f t="shared" si="177"/>
        <v>24300</v>
      </c>
      <c r="AU336" s="75"/>
      <c r="AV336" s="74"/>
      <c r="AW336" s="74">
        <v>29160</v>
      </c>
      <c r="AX336" s="74"/>
      <c r="AY336" s="74">
        <f t="shared" si="178"/>
        <v>29160</v>
      </c>
      <c r="AZ336" s="75"/>
    </row>
    <row r="337" spans="1:52" s="46" customFormat="1" ht="12" hidden="1" customHeight="1">
      <c r="A337" s="417">
        <v>650</v>
      </c>
      <c r="B337" s="73" t="s">
        <v>337</v>
      </c>
      <c r="C337" s="74"/>
      <c r="D337" s="74">
        <v>0</v>
      </c>
      <c r="E337" s="74"/>
      <c r="F337" s="74">
        <f t="shared" si="167"/>
        <v>0</v>
      </c>
      <c r="G337" s="75"/>
      <c r="H337" s="74"/>
      <c r="I337" s="74">
        <v>0</v>
      </c>
      <c r="J337" s="74"/>
      <c r="K337" s="74">
        <f t="shared" si="168"/>
        <v>0</v>
      </c>
      <c r="L337" s="75"/>
      <c r="M337" s="74">
        <f t="shared" si="169"/>
        <v>0</v>
      </c>
      <c r="N337" s="74">
        <f t="shared" si="169"/>
        <v>0</v>
      </c>
      <c r="O337" s="74"/>
      <c r="P337" s="74">
        <f t="shared" si="170"/>
        <v>0</v>
      </c>
      <c r="Q337" s="75"/>
      <c r="R337" s="74"/>
      <c r="S337" s="74">
        <v>0</v>
      </c>
      <c r="T337" s="74"/>
      <c r="U337" s="74">
        <f t="shared" si="171"/>
        <v>0</v>
      </c>
      <c r="V337" s="75"/>
      <c r="W337" s="74"/>
      <c r="X337" s="74">
        <v>0</v>
      </c>
      <c r="Y337" s="74"/>
      <c r="Z337" s="74">
        <f t="shared" si="172"/>
        <v>0</v>
      </c>
      <c r="AA337" s="75"/>
      <c r="AB337" s="74">
        <f t="shared" si="173"/>
        <v>0</v>
      </c>
      <c r="AC337" s="74">
        <f t="shared" si="173"/>
        <v>0</v>
      </c>
      <c r="AD337" s="74"/>
      <c r="AE337" s="74">
        <f t="shared" si="174"/>
        <v>0</v>
      </c>
      <c r="AF337" s="75"/>
      <c r="AG337" s="74"/>
      <c r="AH337" s="74">
        <v>0</v>
      </c>
      <c r="AI337" s="74"/>
      <c r="AJ337" s="74">
        <f t="shared" si="175"/>
        <v>0</v>
      </c>
      <c r="AK337" s="75"/>
      <c r="AL337" s="74"/>
      <c r="AM337" s="74">
        <v>0</v>
      </c>
      <c r="AN337" s="74"/>
      <c r="AO337" s="74">
        <f t="shared" si="176"/>
        <v>0</v>
      </c>
      <c r="AP337" s="75"/>
      <c r="AQ337" s="74"/>
      <c r="AR337" s="74">
        <v>0</v>
      </c>
      <c r="AS337" s="74"/>
      <c r="AT337" s="74">
        <f t="shared" si="177"/>
        <v>0</v>
      </c>
      <c r="AU337" s="75"/>
      <c r="AV337" s="74"/>
      <c r="AW337" s="74">
        <v>0</v>
      </c>
      <c r="AX337" s="74"/>
      <c r="AY337" s="74">
        <f t="shared" si="178"/>
        <v>0</v>
      </c>
      <c r="AZ337" s="75"/>
    </row>
    <row r="338" spans="1:52" s="46" customFormat="1" ht="12" customHeight="1">
      <c r="A338" s="417">
        <v>651</v>
      </c>
      <c r="B338" s="73" t="s">
        <v>338</v>
      </c>
      <c r="C338" s="74"/>
      <c r="D338" s="74">
        <v>24900</v>
      </c>
      <c r="E338" s="74"/>
      <c r="F338" s="74">
        <f t="shared" si="167"/>
        <v>24900</v>
      </c>
      <c r="G338" s="75"/>
      <c r="H338" s="74"/>
      <c r="I338" s="74">
        <v>24900</v>
      </c>
      <c r="J338" s="74"/>
      <c r="K338" s="74">
        <f t="shared" si="168"/>
        <v>24900</v>
      </c>
      <c r="L338" s="75"/>
      <c r="M338" s="74">
        <f t="shared" si="169"/>
        <v>0</v>
      </c>
      <c r="N338" s="74">
        <f t="shared" si="169"/>
        <v>0</v>
      </c>
      <c r="O338" s="74"/>
      <c r="P338" s="74">
        <f t="shared" si="170"/>
        <v>0</v>
      </c>
      <c r="Q338" s="75"/>
      <c r="R338" s="74"/>
      <c r="S338" s="74">
        <v>9040</v>
      </c>
      <c r="T338" s="74"/>
      <c r="U338" s="74">
        <f t="shared" si="171"/>
        <v>9040</v>
      </c>
      <c r="V338" s="75"/>
      <c r="W338" s="74"/>
      <c r="X338" s="74">
        <v>9040</v>
      </c>
      <c r="Y338" s="74"/>
      <c r="Z338" s="74">
        <f t="shared" si="172"/>
        <v>9040</v>
      </c>
      <c r="AA338" s="75"/>
      <c r="AB338" s="74">
        <f t="shared" si="173"/>
        <v>0</v>
      </c>
      <c r="AC338" s="74">
        <f t="shared" si="173"/>
        <v>0</v>
      </c>
      <c r="AD338" s="74"/>
      <c r="AE338" s="74">
        <f t="shared" si="174"/>
        <v>0</v>
      </c>
      <c r="AF338" s="75"/>
      <c r="AG338" s="74"/>
      <c r="AH338" s="74">
        <v>7860</v>
      </c>
      <c r="AI338" s="74"/>
      <c r="AJ338" s="74">
        <f t="shared" si="175"/>
        <v>7860</v>
      </c>
      <c r="AK338" s="75"/>
      <c r="AL338" s="74"/>
      <c r="AM338" s="74">
        <v>9480</v>
      </c>
      <c r="AN338" s="74"/>
      <c r="AO338" s="74">
        <f t="shared" si="176"/>
        <v>9480</v>
      </c>
      <c r="AP338" s="75"/>
      <c r="AQ338" s="74"/>
      <c r="AR338" s="74">
        <v>11100</v>
      </c>
      <c r="AS338" s="74"/>
      <c r="AT338" s="74">
        <f t="shared" si="177"/>
        <v>11100</v>
      </c>
      <c r="AU338" s="75"/>
      <c r="AV338" s="74"/>
      <c r="AW338" s="74">
        <v>12720</v>
      </c>
      <c r="AX338" s="74"/>
      <c r="AY338" s="74">
        <f t="shared" si="178"/>
        <v>12720</v>
      </c>
      <c r="AZ338" s="75"/>
    </row>
    <row r="339" spans="1:52" s="46" customFormat="1" ht="12" customHeight="1">
      <c r="A339" s="417">
        <v>652</v>
      </c>
      <c r="B339" s="73" t="s">
        <v>339</v>
      </c>
      <c r="C339" s="74"/>
      <c r="D339" s="74">
        <v>69400</v>
      </c>
      <c r="E339" s="74"/>
      <c r="F339" s="74">
        <f t="shared" si="167"/>
        <v>69400</v>
      </c>
      <c r="G339" s="75"/>
      <c r="H339" s="74"/>
      <c r="I339" s="74">
        <v>69400</v>
      </c>
      <c r="J339" s="74"/>
      <c r="K339" s="74">
        <f t="shared" si="168"/>
        <v>69400</v>
      </c>
      <c r="L339" s="75"/>
      <c r="M339" s="74">
        <f t="shared" si="169"/>
        <v>0</v>
      </c>
      <c r="N339" s="74">
        <f t="shared" si="169"/>
        <v>0</v>
      </c>
      <c r="O339" s="74"/>
      <c r="P339" s="74">
        <f t="shared" si="170"/>
        <v>0</v>
      </c>
      <c r="Q339" s="75"/>
      <c r="R339" s="74"/>
      <c r="S339" s="74">
        <v>19060</v>
      </c>
      <c r="T339" s="74"/>
      <c r="U339" s="74">
        <f t="shared" si="171"/>
        <v>19060</v>
      </c>
      <c r="V339" s="75"/>
      <c r="W339" s="74"/>
      <c r="X339" s="74">
        <v>19060</v>
      </c>
      <c r="Y339" s="74"/>
      <c r="Z339" s="74">
        <f t="shared" si="172"/>
        <v>19060</v>
      </c>
      <c r="AA339" s="75"/>
      <c r="AB339" s="74">
        <f t="shared" si="173"/>
        <v>0</v>
      </c>
      <c r="AC339" s="74">
        <f t="shared" si="173"/>
        <v>0</v>
      </c>
      <c r="AD339" s="74"/>
      <c r="AE339" s="74">
        <f t="shared" si="174"/>
        <v>0</v>
      </c>
      <c r="AF339" s="75"/>
      <c r="AG339" s="74"/>
      <c r="AH339" s="74">
        <v>3600</v>
      </c>
      <c r="AI339" s="74"/>
      <c r="AJ339" s="74">
        <f t="shared" si="175"/>
        <v>3600</v>
      </c>
      <c r="AK339" s="75"/>
      <c r="AL339" s="74"/>
      <c r="AM339" s="74">
        <v>10000</v>
      </c>
      <c r="AN339" s="74"/>
      <c r="AO339" s="74">
        <f t="shared" si="176"/>
        <v>10000</v>
      </c>
      <c r="AP339" s="75"/>
      <c r="AQ339" s="74"/>
      <c r="AR339" s="74">
        <v>10000</v>
      </c>
      <c r="AS339" s="74"/>
      <c r="AT339" s="74">
        <f t="shared" si="177"/>
        <v>10000</v>
      </c>
      <c r="AU339" s="75"/>
      <c r="AV339" s="74"/>
      <c r="AW339" s="74">
        <v>10000</v>
      </c>
      <c r="AX339" s="74"/>
      <c r="AY339" s="74">
        <f t="shared" si="178"/>
        <v>10000</v>
      </c>
      <c r="AZ339" s="75"/>
    </row>
    <row r="340" spans="1:52" s="46" customFormat="1" ht="12" customHeight="1">
      <c r="A340" s="417">
        <v>653</v>
      </c>
      <c r="B340" s="73" t="s">
        <v>340</v>
      </c>
      <c r="C340" s="74"/>
      <c r="D340" s="74">
        <v>36000</v>
      </c>
      <c r="E340" s="74"/>
      <c r="F340" s="74">
        <f t="shared" si="167"/>
        <v>36000</v>
      </c>
      <c r="G340" s="75"/>
      <c r="H340" s="74"/>
      <c r="I340" s="74">
        <v>36000</v>
      </c>
      <c r="J340" s="74"/>
      <c r="K340" s="74">
        <f t="shared" si="168"/>
        <v>36000</v>
      </c>
      <c r="L340" s="75"/>
      <c r="M340" s="74">
        <f t="shared" si="169"/>
        <v>0</v>
      </c>
      <c r="N340" s="74">
        <f t="shared" si="169"/>
        <v>0</v>
      </c>
      <c r="O340" s="74"/>
      <c r="P340" s="74">
        <f t="shared" si="170"/>
        <v>0</v>
      </c>
      <c r="Q340" s="75"/>
      <c r="R340" s="74"/>
      <c r="S340" s="74">
        <v>2430</v>
      </c>
      <c r="T340" s="74"/>
      <c r="U340" s="74">
        <f t="shared" si="171"/>
        <v>2430</v>
      </c>
      <c r="V340" s="75"/>
      <c r="W340" s="74"/>
      <c r="X340" s="74">
        <v>2430</v>
      </c>
      <c r="Y340" s="74"/>
      <c r="Z340" s="74">
        <f t="shared" si="172"/>
        <v>2430</v>
      </c>
      <c r="AA340" s="75"/>
      <c r="AB340" s="74">
        <f t="shared" si="173"/>
        <v>0</v>
      </c>
      <c r="AC340" s="74">
        <f t="shared" si="173"/>
        <v>0</v>
      </c>
      <c r="AD340" s="74"/>
      <c r="AE340" s="74">
        <f t="shared" si="174"/>
        <v>0</v>
      </c>
      <c r="AF340" s="75"/>
      <c r="AG340" s="74"/>
      <c r="AH340" s="74">
        <v>9720</v>
      </c>
      <c r="AI340" s="74"/>
      <c r="AJ340" s="74">
        <f t="shared" si="175"/>
        <v>9720</v>
      </c>
      <c r="AK340" s="75"/>
      <c r="AL340" s="74"/>
      <c r="AM340" s="74">
        <v>12150</v>
      </c>
      <c r="AN340" s="74"/>
      <c r="AO340" s="74">
        <f t="shared" si="176"/>
        <v>12150</v>
      </c>
      <c r="AP340" s="75"/>
      <c r="AQ340" s="74"/>
      <c r="AR340" s="74">
        <v>14580</v>
      </c>
      <c r="AS340" s="74"/>
      <c r="AT340" s="74">
        <f t="shared" si="177"/>
        <v>14580</v>
      </c>
      <c r="AU340" s="75"/>
      <c r="AV340" s="74"/>
      <c r="AW340" s="74">
        <v>17010</v>
      </c>
      <c r="AX340" s="74"/>
      <c r="AY340" s="74">
        <f t="shared" si="178"/>
        <v>17010</v>
      </c>
      <c r="AZ340" s="75"/>
    </row>
    <row r="341" spans="1:52" s="46" customFormat="1" ht="12" hidden="1" customHeight="1">
      <c r="A341" s="145"/>
      <c r="B341" s="73"/>
      <c r="C341" s="74"/>
      <c r="D341" s="74"/>
      <c r="E341" s="74"/>
      <c r="F341" s="74"/>
      <c r="G341" s="75"/>
      <c r="H341" s="74"/>
      <c r="I341" s="74"/>
      <c r="J341" s="74"/>
      <c r="K341" s="74"/>
      <c r="L341" s="75"/>
      <c r="M341" s="74"/>
      <c r="N341" s="74"/>
      <c r="O341" s="74"/>
      <c r="P341" s="74"/>
      <c r="Q341" s="75"/>
      <c r="R341" s="74"/>
      <c r="S341" s="74"/>
      <c r="T341" s="74"/>
      <c r="U341" s="74"/>
      <c r="V341" s="75"/>
      <c r="W341" s="74"/>
      <c r="X341" s="74"/>
      <c r="Y341" s="74"/>
      <c r="Z341" s="74"/>
      <c r="AA341" s="75"/>
      <c r="AB341" s="74"/>
      <c r="AC341" s="74"/>
      <c r="AD341" s="74"/>
      <c r="AE341" s="74"/>
      <c r="AF341" s="75"/>
      <c r="AG341" s="74"/>
      <c r="AH341" s="74"/>
      <c r="AI341" s="74"/>
      <c r="AJ341" s="74"/>
      <c r="AK341" s="75"/>
      <c r="AL341" s="74"/>
      <c r="AM341" s="74"/>
      <c r="AN341" s="74"/>
      <c r="AO341" s="74"/>
      <c r="AP341" s="75"/>
      <c r="AQ341" s="74"/>
      <c r="AR341" s="74"/>
      <c r="AS341" s="74"/>
      <c r="AT341" s="74"/>
      <c r="AU341" s="75"/>
      <c r="AV341" s="74"/>
      <c r="AW341" s="74"/>
      <c r="AX341" s="74"/>
      <c r="AY341" s="74"/>
      <c r="AZ341" s="75"/>
    </row>
    <row r="342" spans="1:52" s="47" customFormat="1" ht="12" customHeight="1">
      <c r="A342" s="55"/>
      <c r="B342" s="134" t="s">
        <v>475</v>
      </c>
      <c r="C342" s="76">
        <f>SUM(C328:C341)</f>
        <v>0</v>
      </c>
      <c r="D342" s="76">
        <f>SUM(D328:D341)</f>
        <v>223800</v>
      </c>
      <c r="E342" s="76"/>
      <c r="F342" s="76">
        <f>SUM(C342:E342)</f>
        <v>223800</v>
      </c>
      <c r="G342" s="77"/>
      <c r="H342" s="76">
        <f>SUM(H328:H341)</f>
        <v>0</v>
      </c>
      <c r="I342" s="76">
        <f>SUM(I328:I341)</f>
        <v>223800</v>
      </c>
      <c r="J342" s="76"/>
      <c r="K342" s="76">
        <f>SUM(H342:J342)</f>
        <v>223800</v>
      </c>
      <c r="L342" s="77"/>
      <c r="M342" s="76">
        <f>INDEX($C342:$E342,1,MATCH(M$8,$C$8:$E$8,0))-INDEX($H342:$J342,1,MATCH(M$8,$H$8:$J$8,0))</f>
        <v>0</v>
      </c>
      <c r="N342" s="76">
        <f>INDEX($C342:$E342,1,MATCH(N$8,$C$8:$E$8,0))-INDEX($H342:$J342,1,MATCH(N$8,$H$8:$J$8,0))</f>
        <v>0</v>
      </c>
      <c r="O342" s="76"/>
      <c r="P342" s="76">
        <f>SUM(M342:O342)</f>
        <v>0</v>
      </c>
      <c r="Q342" s="77"/>
      <c r="R342" s="76">
        <f>SUM(R328:R341)</f>
        <v>0</v>
      </c>
      <c r="S342" s="76">
        <f>SUM(S328:S341)</f>
        <v>168160</v>
      </c>
      <c r="T342" s="76"/>
      <c r="U342" s="76">
        <f>SUM(R342:T342)</f>
        <v>168160</v>
      </c>
      <c r="V342" s="77"/>
      <c r="W342" s="76">
        <f>SUM(W328:W341)</f>
        <v>0</v>
      </c>
      <c r="X342" s="76">
        <f>SUM(X328:X341)</f>
        <v>168160</v>
      </c>
      <c r="Y342" s="76"/>
      <c r="Z342" s="76">
        <f>SUM(W342:Y342)</f>
        <v>168160</v>
      </c>
      <c r="AA342" s="77"/>
      <c r="AB342" s="76">
        <f>INDEX($C342:$E342,1,MATCH(AB$8,$C$8:$E$8,0))-INDEX($H342:$J342,1,MATCH(AB$8,$H$8:$J$8,0))</f>
        <v>0</v>
      </c>
      <c r="AC342" s="76">
        <f>INDEX($C342:$E342,1,MATCH(AC$8,$C$8:$E$8,0))-INDEX($H342:$J342,1,MATCH(AC$8,$H$8:$J$8,0))</f>
        <v>0</v>
      </c>
      <c r="AD342" s="76"/>
      <c r="AE342" s="76">
        <f>SUM(AB342:AD342)</f>
        <v>0</v>
      </c>
      <c r="AF342" s="77"/>
      <c r="AG342" s="76">
        <f>SUM(AG328:AG341)</f>
        <v>0</v>
      </c>
      <c r="AH342" s="76">
        <f>SUM(AH328:AH341)</f>
        <v>214124.16666666663</v>
      </c>
      <c r="AI342" s="76"/>
      <c r="AJ342" s="76">
        <f>SUM(AG342:AI342)</f>
        <v>214124.16666666663</v>
      </c>
      <c r="AK342" s="77"/>
      <c r="AL342" s="76">
        <f>SUM(AL328:AL341)</f>
        <v>0</v>
      </c>
      <c r="AM342" s="76">
        <f>SUM(AM328:AM341)</f>
        <v>285295</v>
      </c>
      <c r="AN342" s="76"/>
      <c r="AO342" s="76">
        <f>SUM(AL342:AN342)</f>
        <v>285295</v>
      </c>
      <c r="AP342" s="77"/>
      <c r="AQ342" s="76">
        <f>SUM(AQ328:AQ341)</f>
        <v>0</v>
      </c>
      <c r="AR342" s="76">
        <f>SUM(AR328:AR341)</f>
        <v>349545</v>
      </c>
      <c r="AS342" s="76"/>
      <c r="AT342" s="76">
        <f>SUM(AQ342:AS342)</f>
        <v>349545</v>
      </c>
      <c r="AU342" s="77"/>
      <c r="AV342" s="76">
        <f>SUM(AV328:AV341)</f>
        <v>0</v>
      </c>
      <c r="AW342" s="76">
        <f>SUM(AW328:AW341)</f>
        <v>413295</v>
      </c>
      <c r="AX342" s="76"/>
      <c r="AY342" s="76">
        <f>SUM(AV342:AX342)</f>
        <v>413295</v>
      </c>
      <c r="AZ342" s="77"/>
    </row>
    <row r="343" spans="1:52" s="46" customFormat="1" ht="12" customHeight="1">
      <c r="A343" s="55"/>
      <c r="B343" s="78"/>
      <c r="C343" s="74"/>
      <c r="D343" s="74"/>
      <c r="E343" s="74"/>
      <c r="F343" s="74"/>
      <c r="G343" s="75"/>
      <c r="H343" s="74"/>
      <c r="I343" s="74"/>
      <c r="J343" s="74"/>
      <c r="K343" s="74"/>
      <c r="L343" s="75"/>
      <c r="M343" s="74"/>
      <c r="N343" s="74"/>
      <c r="O343" s="74"/>
      <c r="P343" s="74"/>
      <c r="Q343" s="75"/>
      <c r="R343" s="74"/>
      <c r="S343" s="74"/>
      <c r="T343" s="74"/>
      <c r="U343" s="74"/>
      <c r="V343" s="75"/>
      <c r="W343" s="74"/>
      <c r="X343" s="74"/>
      <c r="Y343" s="74"/>
      <c r="Z343" s="74"/>
      <c r="AA343" s="75"/>
      <c r="AB343" s="74"/>
      <c r="AC343" s="74"/>
      <c r="AD343" s="74"/>
      <c r="AE343" s="74"/>
      <c r="AF343" s="75"/>
      <c r="AG343" s="74"/>
      <c r="AH343" s="74"/>
      <c r="AI343" s="74"/>
      <c r="AJ343" s="74"/>
      <c r="AK343" s="75"/>
      <c r="AL343" s="74"/>
      <c r="AM343" s="74"/>
      <c r="AN343" s="74"/>
      <c r="AO343" s="74"/>
      <c r="AP343" s="75"/>
      <c r="AQ343" s="74"/>
      <c r="AR343" s="74"/>
      <c r="AS343" s="74"/>
      <c r="AT343" s="74"/>
      <c r="AU343" s="75"/>
      <c r="AV343" s="74"/>
      <c r="AW343" s="74"/>
      <c r="AX343" s="74"/>
      <c r="AY343" s="74"/>
      <c r="AZ343" s="75"/>
    </row>
    <row r="344" spans="1:52" s="46" customFormat="1" ht="12" customHeight="1">
      <c r="A344" s="134" t="s">
        <v>153</v>
      </c>
      <c r="C344" s="74"/>
      <c r="D344" s="74"/>
      <c r="E344" s="74"/>
      <c r="F344" s="74"/>
      <c r="G344" s="75"/>
      <c r="H344" s="74"/>
      <c r="I344" s="74"/>
      <c r="J344" s="74"/>
      <c r="K344" s="74"/>
      <c r="L344" s="75"/>
      <c r="M344" s="74"/>
      <c r="N344" s="74"/>
      <c r="O344" s="74"/>
      <c r="P344" s="74"/>
      <c r="Q344" s="75"/>
      <c r="R344" s="74"/>
      <c r="S344" s="74"/>
      <c r="T344" s="74"/>
      <c r="U344" s="74"/>
      <c r="V344" s="75"/>
      <c r="W344" s="74"/>
      <c r="X344" s="74"/>
      <c r="Y344" s="74"/>
      <c r="Z344" s="74"/>
      <c r="AA344" s="75"/>
      <c r="AB344" s="74"/>
      <c r="AC344" s="74"/>
      <c r="AD344" s="74"/>
      <c r="AE344" s="74"/>
      <c r="AF344" s="75"/>
      <c r="AG344" s="74"/>
      <c r="AH344" s="74"/>
      <c r="AI344" s="74"/>
      <c r="AJ344" s="74"/>
      <c r="AK344" s="75"/>
      <c r="AL344" s="74"/>
      <c r="AM344" s="74"/>
      <c r="AN344" s="74"/>
      <c r="AO344" s="74"/>
      <c r="AP344" s="75"/>
      <c r="AQ344" s="74"/>
      <c r="AR344" s="74"/>
      <c r="AS344" s="74"/>
      <c r="AT344" s="74"/>
      <c r="AU344" s="75"/>
      <c r="AV344" s="74"/>
      <c r="AW344" s="74"/>
      <c r="AX344" s="74"/>
      <c r="AY344" s="74"/>
      <c r="AZ344" s="75"/>
    </row>
    <row r="345" spans="1:52" s="46" customFormat="1" ht="12" hidden="1" customHeight="1">
      <c r="A345" s="145" t="s">
        <v>24</v>
      </c>
      <c r="B345" s="73"/>
      <c r="C345" s="74"/>
      <c r="D345" s="74"/>
      <c r="E345" s="74"/>
      <c r="F345" s="74">
        <f t="shared" ref="F345:F355" si="179">SUM(C345:E345)</f>
        <v>0</v>
      </c>
      <c r="G345" s="75"/>
      <c r="H345" s="74"/>
      <c r="I345" s="74"/>
      <c r="J345" s="74"/>
      <c r="K345" s="74">
        <f t="shared" ref="K345:K355" si="180">SUM(H345:J345)</f>
        <v>0</v>
      </c>
      <c r="L345" s="75"/>
      <c r="M345" s="74">
        <f t="shared" ref="M345:N355" si="181">INDEX($C345:$E345,1,MATCH(M$8,$C$8:$E$8,0))-INDEX($H345:$J345,1,MATCH(M$8,$H$8:$J$8,0))</f>
        <v>0</v>
      </c>
      <c r="N345" s="74">
        <f t="shared" si="181"/>
        <v>0</v>
      </c>
      <c r="O345" s="74"/>
      <c r="P345" s="74">
        <f t="shared" ref="P345:P355" si="182">SUM(M345:O345)</f>
        <v>0</v>
      </c>
      <c r="Q345" s="75"/>
      <c r="R345" s="74"/>
      <c r="S345" s="74"/>
      <c r="T345" s="74"/>
      <c r="U345" s="74">
        <f t="shared" ref="U345:U355" si="183">SUM(R345:T345)</f>
        <v>0</v>
      </c>
      <c r="V345" s="75"/>
      <c r="W345" s="74"/>
      <c r="X345" s="74"/>
      <c r="Y345" s="74"/>
      <c r="Z345" s="74">
        <f t="shared" ref="Z345:Z355" si="184">SUM(W345:Y345)</f>
        <v>0</v>
      </c>
      <c r="AA345" s="75"/>
      <c r="AB345" s="74">
        <f t="shared" ref="AB345:AC355" si="185">INDEX($C345:$E345,1,MATCH(AB$8,$C$8:$E$8,0))-INDEX($H345:$J345,1,MATCH(AB$8,$H$8:$J$8,0))</f>
        <v>0</v>
      </c>
      <c r="AC345" s="74">
        <f t="shared" si="185"/>
        <v>0</v>
      </c>
      <c r="AD345" s="74"/>
      <c r="AE345" s="74">
        <f t="shared" ref="AE345:AE355" si="186">SUM(AB345:AD345)</f>
        <v>0</v>
      </c>
      <c r="AF345" s="75"/>
      <c r="AG345" s="74"/>
      <c r="AH345" s="74"/>
      <c r="AI345" s="74"/>
      <c r="AJ345" s="74">
        <f t="shared" ref="AJ345:AJ355" si="187">SUM(AG345:AI345)</f>
        <v>0</v>
      </c>
      <c r="AK345" s="75"/>
      <c r="AL345" s="74"/>
      <c r="AM345" s="74"/>
      <c r="AN345" s="74"/>
      <c r="AO345" s="74">
        <f t="shared" ref="AO345:AO355" si="188">SUM(AL345:AN345)</f>
        <v>0</v>
      </c>
      <c r="AP345" s="75"/>
      <c r="AQ345" s="74"/>
      <c r="AR345" s="74"/>
      <c r="AS345" s="74"/>
      <c r="AT345" s="74">
        <f t="shared" ref="AT345:AT355" si="189">SUM(AQ345:AS345)</f>
        <v>0</v>
      </c>
      <c r="AU345" s="75"/>
      <c r="AV345" s="74"/>
      <c r="AW345" s="74"/>
      <c r="AX345" s="74"/>
      <c r="AY345" s="74">
        <f t="shared" ref="AY345:AY355" si="190">SUM(AV345:AX345)</f>
        <v>0</v>
      </c>
      <c r="AZ345" s="75"/>
    </row>
    <row r="346" spans="1:52" s="46" customFormat="1" ht="12" hidden="1" customHeight="1">
      <c r="A346" s="417">
        <v>700</v>
      </c>
      <c r="B346" s="73" t="s">
        <v>341</v>
      </c>
      <c r="C346" s="74"/>
      <c r="D346" s="74">
        <v>0</v>
      </c>
      <c r="E346" s="74"/>
      <c r="F346" s="74">
        <f t="shared" si="179"/>
        <v>0</v>
      </c>
      <c r="G346" s="75"/>
      <c r="H346" s="74"/>
      <c r="I346" s="74">
        <v>0</v>
      </c>
      <c r="J346" s="74"/>
      <c r="K346" s="74">
        <f t="shared" si="180"/>
        <v>0</v>
      </c>
      <c r="L346" s="75"/>
      <c r="M346" s="74">
        <f t="shared" si="181"/>
        <v>0</v>
      </c>
      <c r="N346" s="74">
        <f t="shared" si="181"/>
        <v>0</v>
      </c>
      <c r="O346" s="74"/>
      <c r="P346" s="74">
        <f t="shared" si="182"/>
        <v>0</v>
      </c>
      <c r="Q346" s="75"/>
      <c r="R346" s="74"/>
      <c r="S346" s="74">
        <v>0</v>
      </c>
      <c r="T346" s="74"/>
      <c r="U346" s="74">
        <f t="shared" si="183"/>
        <v>0</v>
      </c>
      <c r="V346" s="75"/>
      <c r="W346" s="74"/>
      <c r="X346" s="74">
        <v>0</v>
      </c>
      <c r="Y346" s="74"/>
      <c r="Z346" s="74">
        <f t="shared" si="184"/>
        <v>0</v>
      </c>
      <c r="AA346" s="75"/>
      <c r="AB346" s="74">
        <f t="shared" si="185"/>
        <v>0</v>
      </c>
      <c r="AC346" s="74">
        <f t="shared" si="185"/>
        <v>0</v>
      </c>
      <c r="AD346" s="74"/>
      <c r="AE346" s="74">
        <f t="shared" si="186"/>
        <v>0</v>
      </c>
      <c r="AF346" s="75"/>
      <c r="AG346" s="74"/>
      <c r="AH346" s="74">
        <v>0</v>
      </c>
      <c r="AI346" s="74"/>
      <c r="AJ346" s="74">
        <f t="shared" si="187"/>
        <v>0</v>
      </c>
      <c r="AK346" s="75"/>
      <c r="AL346" s="74"/>
      <c r="AM346" s="74">
        <v>0</v>
      </c>
      <c r="AN346" s="74"/>
      <c r="AO346" s="74">
        <f t="shared" si="188"/>
        <v>0</v>
      </c>
      <c r="AP346" s="75"/>
      <c r="AQ346" s="74"/>
      <c r="AR346" s="74">
        <v>0</v>
      </c>
      <c r="AS346" s="74"/>
      <c r="AT346" s="74">
        <f t="shared" si="189"/>
        <v>0</v>
      </c>
      <c r="AU346" s="75"/>
      <c r="AV346" s="74"/>
      <c r="AW346" s="74">
        <v>0</v>
      </c>
      <c r="AX346" s="74"/>
      <c r="AY346" s="74">
        <f t="shared" si="190"/>
        <v>0</v>
      </c>
      <c r="AZ346" s="75"/>
    </row>
    <row r="347" spans="1:52" s="46" customFormat="1" ht="12" hidden="1" customHeight="1">
      <c r="A347" s="417">
        <v>710</v>
      </c>
      <c r="B347" s="73" t="s">
        <v>342</v>
      </c>
      <c r="C347" s="74"/>
      <c r="D347" s="74">
        <v>0</v>
      </c>
      <c r="E347" s="74"/>
      <c r="F347" s="74">
        <f t="shared" si="179"/>
        <v>0</v>
      </c>
      <c r="G347" s="75"/>
      <c r="H347" s="74"/>
      <c r="I347" s="74">
        <v>0</v>
      </c>
      <c r="J347" s="74"/>
      <c r="K347" s="74">
        <f t="shared" si="180"/>
        <v>0</v>
      </c>
      <c r="L347" s="75"/>
      <c r="M347" s="74">
        <f t="shared" si="181"/>
        <v>0</v>
      </c>
      <c r="N347" s="74">
        <f t="shared" si="181"/>
        <v>0</v>
      </c>
      <c r="O347" s="74"/>
      <c r="P347" s="74">
        <f t="shared" si="182"/>
        <v>0</v>
      </c>
      <c r="Q347" s="75"/>
      <c r="R347" s="74"/>
      <c r="S347" s="74">
        <v>0</v>
      </c>
      <c r="T347" s="74"/>
      <c r="U347" s="74">
        <f t="shared" si="183"/>
        <v>0</v>
      </c>
      <c r="V347" s="75"/>
      <c r="W347" s="74"/>
      <c r="X347" s="74">
        <v>0</v>
      </c>
      <c r="Y347" s="74"/>
      <c r="Z347" s="74">
        <f t="shared" si="184"/>
        <v>0</v>
      </c>
      <c r="AA347" s="75"/>
      <c r="AB347" s="74">
        <f t="shared" si="185"/>
        <v>0</v>
      </c>
      <c r="AC347" s="74">
        <f t="shared" si="185"/>
        <v>0</v>
      </c>
      <c r="AD347" s="74"/>
      <c r="AE347" s="74">
        <f t="shared" si="186"/>
        <v>0</v>
      </c>
      <c r="AF347" s="75"/>
      <c r="AG347" s="74"/>
      <c r="AH347" s="74">
        <v>0</v>
      </c>
      <c r="AI347" s="74"/>
      <c r="AJ347" s="74">
        <f t="shared" si="187"/>
        <v>0</v>
      </c>
      <c r="AK347" s="75"/>
      <c r="AL347" s="74"/>
      <c r="AM347" s="74">
        <v>0</v>
      </c>
      <c r="AN347" s="74"/>
      <c r="AO347" s="74">
        <f t="shared" si="188"/>
        <v>0</v>
      </c>
      <c r="AP347" s="75"/>
      <c r="AQ347" s="74"/>
      <c r="AR347" s="74">
        <v>0</v>
      </c>
      <c r="AS347" s="74"/>
      <c r="AT347" s="74">
        <f t="shared" si="189"/>
        <v>0</v>
      </c>
      <c r="AU347" s="75"/>
      <c r="AV347" s="74"/>
      <c r="AW347" s="74">
        <v>0</v>
      </c>
      <c r="AX347" s="74"/>
      <c r="AY347" s="74">
        <f t="shared" si="190"/>
        <v>0</v>
      </c>
      <c r="AZ347" s="75"/>
    </row>
    <row r="348" spans="1:52" s="46" customFormat="1" ht="12" hidden="1" customHeight="1">
      <c r="A348" s="417">
        <v>720</v>
      </c>
      <c r="B348" s="73" t="s">
        <v>343</v>
      </c>
      <c r="C348" s="74"/>
      <c r="D348" s="74">
        <v>0</v>
      </c>
      <c r="E348" s="74"/>
      <c r="F348" s="74">
        <f t="shared" si="179"/>
        <v>0</v>
      </c>
      <c r="G348" s="75"/>
      <c r="H348" s="74"/>
      <c r="I348" s="74">
        <v>0</v>
      </c>
      <c r="J348" s="74"/>
      <c r="K348" s="74">
        <f t="shared" si="180"/>
        <v>0</v>
      </c>
      <c r="L348" s="75"/>
      <c r="M348" s="74">
        <f t="shared" si="181"/>
        <v>0</v>
      </c>
      <c r="N348" s="74">
        <f t="shared" si="181"/>
        <v>0</v>
      </c>
      <c r="O348" s="74"/>
      <c r="P348" s="74">
        <f t="shared" si="182"/>
        <v>0</v>
      </c>
      <c r="Q348" s="75"/>
      <c r="R348" s="74"/>
      <c r="S348" s="74">
        <v>0</v>
      </c>
      <c r="T348" s="74"/>
      <c r="U348" s="74">
        <f t="shared" si="183"/>
        <v>0</v>
      </c>
      <c r="V348" s="75"/>
      <c r="W348" s="74"/>
      <c r="X348" s="74">
        <v>0</v>
      </c>
      <c r="Y348" s="74"/>
      <c r="Z348" s="74">
        <f t="shared" si="184"/>
        <v>0</v>
      </c>
      <c r="AA348" s="75"/>
      <c r="AB348" s="74">
        <f t="shared" si="185"/>
        <v>0</v>
      </c>
      <c r="AC348" s="74">
        <f t="shared" si="185"/>
        <v>0</v>
      </c>
      <c r="AD348" s="74"/>
      <c r="AE348" s="74">
        <f t="shared" si="186"/>
        <v>0</v>
      </c>
      <c r="AF348" s="75"/>
      <c r="AG348" s="74"/>
      <c r="AH348" s="74">
        <v>0</v>
      </c>
      <c r="AI348" s="74"/>
      <c r="AJ348" s="74">
        <f t="shared" si="187"/>
        <v>0</v>
      </c>
      <c r="AK348" s="75"/>
      <c r="AL348" s="74"/>
      <c r="AM348" s="74">
        <v>0</v>
      </c>
      <c r="AN348" s="74"/>
      <c r="AO348" s="74">
        <f t="shared" si="188"/>
        <v>0</v>
      </c>
      <c r="AP348" s="75"/>
      <c r="AQ348" s="74"/>
      <c r="AR348" s="74">
        <v>0</v>
      </c>
      <c r="AS348" s="74"/>
      <c r="AT348" s="74">
        <f t="shared" si="189"/>
        <v>0</v>
      </c>
      <c r="AU348" s="75"/>
      <c r="AV348" s="74"/>
      <c r="AW348" s="74">
        <v>0</v>
      </c>
      <c r="AX348" s="74"/>
      <c r="AY348" s="74">
        <f t="shared" si="190"/>
        <v>0</v>
      </c>
      <c r="AZ348" s="75"/>
    </row>
    <row r="349" spans="1:52" s="46" customFormat="1" ht="12" hidden="1" customHeight="1">
      <c r="A349" s="417">
        <v>730</v>
      </c>
      <c r="B349" s="73" t="s">
        <v>344</v>
      </c>
      <c r="C349" s="74"/>
      <c r="D349" s="74">
        <v>0</v>
      </c>
      <c r="E349" s="74"/>
      <c r="F349" s="74">
        <f t="shared" si="179"/>
        <v>0</v>
      </c>
      <c r="G349" s="75"/>
      <c r="H349" s="74"/>
      <c r="I349" s="74">
        <v>0</v>
      </c>
      <c r="J349" s="74"/>
      <c r="K349" s="74">
        <f t="shared" si="180"/>
        <v>0</v>
      </c>
      <c r="L349" s="75"/>
      <c r="M349" s="74">
        <f t="shared" si="181"/>
        <v>0</v>
      </c>
      <c r="N349" s="74">
        <f t="shared" si="181"/>
        <v>0</v>
      </c>
      <c r="O349" s="74"/>
      <c r="P349" s="74">
        <f t="shared" si="182"/>
        <v>0</v>
      </c>
      <c r="Q349" s="75"/>
      <c r="R349" s="74"/>
      <c r="S349" s="74">
        <v>0</v>
      </c>
      <c r="T349" s="74"/>
      <c r="U349" s="74">
        <f t="shared" si="183"/>
        <v>0</v>
      </c>
      <c r="V349" s="75"/>
      <c r="W349" s="74"/>
      <c r="X349" s="74">
        <v>0</v>
      </c>
      <c r="Y349" s="74"/>
      <c r="Z349" s="74">
        <f t="shared" si="184"/>
        <v>0</v>
      </c>
      <c r="AA349" s="75"/>
      <c r="AB349" s="74">
        <f t="shared" si="185"/>
        <v>0</v>
      </c>
      <c r="AC349" s="74">
        <f t="shared" si="185"/>
        <v>0</v>
      </c>
      <c r="AD349" s="74"/>
      <c r="AE349" s="74">
        <f t="shared" si="186"/>
        <v>0</v>
      </c>
      <c r="AF349" s="75"/>
      <c r="AG349" s="74"/>
      <c r="AH349" s="74">
        <v>0</v>
      </c>
      <c r="AI349" s="74"/>
      <c r="AJ349" s="74">
        <f t="shared" si="187"/>
        <v>0</v>
      </c>
      <c r="AK349" s="75"/>
      <c r="AL349" s="74"/>
      <c r="AM349" s="74">
        <v>0</v>
      </c>
      <c r="AN349" s="74"/>
      <c r="AO349" s="74">
        <f t="shared" si="188"/>
        <v>0</v>
      </c>
      <c r="AP349" s="75"/>
      <c r="AQ349" s="74"/>
      <c r="AR349" s="74">
        <v>0</v>
      </c>
      <c r="AS349" s="74"/>
      <c r="AT349" s="74">
        <f t="shared" si="189"/>
        <v>0</v>
      </c>
      <c r="AU349" s="75"/>
      <c r="AV349" s="74"/>
      <c r="AW349" s="74">
        <v>0</v>
      </c>
      <c r="AX349" s="74"/>
      <c r="AY349" s="74">
        <f t="shared" si="190"/>
        <v>0</v>
      </c>
      <c r="AZ349" s="75"/>
    </row>
    <row r="350" spans="1:52" s="46" customFormat="1" ht="12" hidden="1" customHeight="1">
      <c r="A350" s="417">
        <v>732</v>
      </c>
      <c r="B350" s="73" t="s">
        <v>345</v>
      </c>
      <c r="C350" s="74"/>
      <c r="D350" s="74">
        <v>0</v>
      </c>
      <c r="E350" s="74"/>
      <c r="F350" s="74">
        <f t="shared" si="179"/>
        <v>0</v>
      </c>
      <c r="G350" s="75"/>
      <c r="H350" s="74"/>
      <c r="I350" s="74">
        <v>0</v>
      </c>
      <c r="J350" s="74"/>
      <c r="K350" s="74">
        <f t="shared" si="180"/>
        <v>0</v>
      </c>
      <c r="L350" s="75"/>
      <c r="M350" s="74">
        <f t="shared" si="181"/>
        <v>0</v>
      </c>
      <c r="N350" s="74">
        <f t="shared" si="181"/>
        <v>0</v>
      </c>
      <c r="O350" s="74"/>
      <c r="P350" s="74">
        <f t="shared" si="182"/>
        <v>0</v>
      </c>
      <c r="Q350" s="75"/>
      <c r="R350" s="74"/>
      <c r="S350" s="74">
        <v>0</v>
      </c>
      <c r="T350" s="74"/>
      <c r="U350" s="74">
        <f t="shared" si="183"/>
        <v>0</v>
      </c>
      <c r="V350" s="75"/>
      <c r="W350" s="74"/>
      <c r="X350" s="74">
        <v>0</v>
      </c>
      <c r="Y350" s="74"/>
      <c r="Z350" s="74">
        <f t="shared" si="184"/>
        <v>0</v>
      </c>
      <c r="AA350" s="75"/>
      <c r="AB350" s="74">
        <f t="shared" si="185"/>
        <v>0</v>
      </c>
      <c r="AC350" s="74">
        <f t="shared" si="185"/>
        <v>0</v>
      </c>
      <c r="AD350" s="74"/>
      <c r="AE350" s="74">
        <f t="shared" si="186"/>
        <v>0</v>
      </c>
      <c r="AF350" s="75"/>
      <c r="AG350" s="74"/>
      <c r="AH350" s="74">
        <v>0</v>
      </c>
      <c r="AI350" s="74"/>
      <c r="AJ350" s="74">
        <f t="shared" si="187"/>
        <v>0</v>
      </c>
      <c r="AK350" s="75"/>
      <c r="AL350" s="74"/>
      <c r="AM350" s="74">
        <v>0</v>
      </c>
      <c r="AN350" s="74"/>
      <c r="AO350" s="74">
        <f t="shared" si="188"/>
        <v>0</v>
      </c>
      <c r="AP350" s="75"/>
      <c r="AQ350" s="74"/>
      <c r="AR350" s="74">
        <v>0</v>
      </c>
      <c r="AS350" s="74"/>
      <c r="AT350" s="74">
        <f t="shared" si="189"/>
        <v>0</v>
      </c>
      <c r="AU350" s="75"/>
      <c r="AV350" s="74"/>
      <c r="AW350" s="74">
        <v>0</v>
      </c>
      <c r="AX350" s="74"/>
      <c r="AY350" s="74">
        <f t="shared" si="190"/>
        <v>0</v>
      </c>
      <c r="AZ350" s="75"/>
    </row>
    <row r="351" spans="1:52" s="46" customFormat="1" ht="12" hidden="1" customHeight="1">
      <c r="A351" s="417">
        <v>733</v>
      </c>
      <c r="B351" s="73" t="s">
        <v>346</v>
      </c>
      <c r="C351" s="74"/>
      <c r="D351" s="74">
        <v>0</v>
      </c>
      <c r="E351" s="74"/>
      <c r="F351" s="74">
        <f t="shared" si="179"/>
        <v>0</v>
      </c>
      <c r="G351" s="75"/>
      <c r="H351" s="74"/>
      <c r="I351" s="74">
        <v>0</v>
      </c>
      <c r="J351" s="74"/>
      <c r="K351" s="74">
        <f t="shared" si="180"/>
        <v>0</v>
      </c>
      <c r="L351" s="75"/>
      <c r="M351" s="74">
        <f t="shared" si="181"/>
        <v>0</v>
      </c>
      <c r="N351" s="74">
        <f t="shared" si="181"/>
        <v>0</v>
      </c>
      <c r="O351" s="74"/>
      <c r="P351" s="74">
        <f t="shared" si="182"/>
        <v>0</v>
      </c>
      <c r="Q351" s="75"/>
      <c r="R351" s="74"/>
      <c r="S351" s="74">
        <v>0</v>
      </c>
      <c r="T351" s="74"/>
      <c r="U351" s="74">
        <f t="shared" si="183"/>
        <v>0</v>
      </c>
      <c r="V351" s="75"/>
      <c r="W351" s="74"/>
      <c r="X351" s="74">
        <v>0</v>
      </c>
      <c r="Y351" s="74"/>
      <c r="Z351" s="74">
        <f t="shared" si="184"/>
        <v>0</v>
      </c>
      <c r="AA351" s="75"/>
      <c r="AB351" s="74">
        <f t="shared" si="185"/>
        <v>0</v>
      </c>
      <c r="AC351" s="74">
        <f t="shared" si="185"/>
        <v>0</v>
      </c>
      <c r="AD351" s="74"/>
      <c r="AE351" s="74">
        <f t="shared" si="186"/>
        <v>0</v>
      </c>
      <c r="AF351" s="75"/>
      <c r="AG351" s="74"/>
      <c r="AH351" s="74">
        <v>0</v>
      </c>
      <c r="AI351" s="74"/>
      <c r="AJ351" s="74">
        <f t="shared" si="187"/>
        <v>0</v>
      </c>
      <c r="AK351" s="75"/>
      <c r="AL351" s="74"/>
      <c r="AM351" s="74">
        <v>0</v>
      </c>
      <c r="AN351" s="74"/>
      <c r="AO351" s="74">
        <f t="shared" si="188"/>
        <v>0</v>
      </c>
      <c r="AP351" s="75"/>
      <c r="AQ351" s="74"/>
      <c r="AR351" s="74">
        <v>0</v>
      </c>
      <c r="AS351" s="74"/>
      <c r="AT351" s="74">
        <f t="shared" si="189"/>
        <v>0</v>
      </c>
      <c r="AU351" s="75"/>
      <c r="AV351" s="74"/>
      <c r="AW351" s="74">
        <v>0</v>
      </c>
      <c r="AX351" s="74"/>
      <c r="AY351" s="74">
        <f t="shared" si="190"/>
        <v>0</v>
      </c>
      <c r="AZ351" s="75"/>
    </row>
    <row r="352" spans="1:52" s="46" customFormat="1" ht="12" hidden="1" customHeight="1">
      <c r="A352" s="417">
        <v>734</v>
      </c>
      <c r="B352" s="73" t="s">
        <v>347</v>
      </c>
      <c r="C352" s="74"/>
      <c r="D352" s="74">
        <v>0</v>
      </c>
      <c r="E352" s="74"/>
      <c r="F352" s="74">
        <f t="shared" si="179"/>
        <v>0</v>
      </c>
      <c r="G352" s="75"/>
      <c r="H352" s="74"/>
      <c r="I352" s="74">
        <v>0</v>
      </c>
      <c r="J352" s="74"/>
      <c r="K352" s="74">
        <f t="shared" si="180"/>
        <v>0</v>
      </c>
      <c r="L352" s="75"/>
      <c r="M352" s="74">
        <f t="shared" si="181"/>
        <v>0</v>
      </c>
      <c r="N352" s="74">
        <f t="shared" si="181"/>
        <v>0</v>
      </c>
      <c r="O352" s="74"/>
      <c r="P352" s="74">
        <f t="shared" si="182"/>
        <v>0</v>
      </c>
      <c r="Q352" s="75"/>
      <c r="R352" s="74"/>
      <c r="S352" s="74">
        <v>0</v>
      </c>
      <c r="T352" s="74"/>
      <c r="U352" s="74">
        <f t="shared" si="183"/>
        <v>0</v>
      </c>
      <c r="V352" s="75"/>
      <c r="W352" s="74"/>
      <c r="X352" s="74">
        <v>0</v>
      </c>
      <c r="Y352" s="74"/>
      <c r="Z352" s="74">
        <f t="shared" si="184"/>
        <v>0</v>
      </c>
      <c r="AA352" s="75"/>
      <c r="AB352" s="74">
        <f t="shared" si="185"/>
        <v>0</v>
      </c>
      <c r="AC352" s="74">
        <f t="shared" si="185"/>
        <v>0</v>
      </c>
      <c r="AD352" s="74"/>
      <c r="AE352" s="74">
        <f t="shared" si="186"/>
        <v>0</v>
      </c>
      <c r="AF352" s="75"/>
      <c r="AG352" s="74"/>
      <c r="AH352" s="74">
        <v>0</v>
      </c>
      <c r="AI352" s="74"/>
      <c r="AJ352" s="74">
        <f t="shared" si="187"/>
        <v>0</v>
      </c>
      <c r="AK352" s="75"/>
      <c r="AL352" s="74"/>
      <c r="AM352" s="74">
        <v>0</v>
      </c>
      <c r="AN352" s="74"/>
      <c r="AO352" s="74">
        <f t="shared" si="188"/>
        <v>0</v>
      </c>
      <c r="AP352" s="75"/>
      <c r="AQ352" s="74"/>
      <c r="AR352" s="74">
        <v>0</v>
      </c>
      <c r="AS352" s="74"/>
      <c r="AT352" s="74">
        <f t="shared" si="189"/>
        <v>0</v>
      </c>
      <c r="AU352" s="75"/>
      <c r="AV352" s="74"/>
      <c r="AW352" s="74">
        <v>0</v>
      </c>
      <c r="AX352" s="74"/>
      <c r="AY352" s="74">
        <f t="shared" si="190"/>
        <v>0</v>
      </c>
      <c r="AZ352" s="75"/>
    </row>
    <row r="353" spans="1:52" s="46" customFormat="1" ht="12" hidden="1" customHeight="1">
      <c r="A353" s="417">
        <v>735</v>
      </c>
      <c r="B353" s="73" t="s">
        <v>348</v>
      </c>
      <c r="C353" s="74"/>
      <c r="D353" s="74">
        <v>0</v>
      </c>
      <c r="E353" s="74"/>
      <c r="F353" s="74">
        <f t="shared" si="179"/>
        <v>0</v>
      </c>
      <c r="G353" s="75"/>
      <c r="H353" s="74"/>
      <c r="I353" s="74">
        <v>0</v>
      </c>
      <c r="J353" s="74"/>
      <c r="K353" s="74">
        <f t="shared" si="180"/>
        <v>0</v>
      </c>
      <c r="L353" s="75"/>
      <c r="M353" s="74">
        <f t="shared" si="181"/>
        <v>0</v>
      </c>
      <c r="N353" s="74">
        <f t="shared" si="181"/>
        <v>0</v>
      </c>
      <c r="O353" s="74"/>
      <c r="P353" s="74">
        <f t="shared" si="182"/>
        <v>0</v>
      </c>
      <c r="Q353" s="75"/>
      <c r="R353" s="74"/>
      <c r="S353" s="74">
        <v>0</v>
      </c>
      <c r="T353" s="74"/>
      <c r="U353" s="74">
        <f t="shared" si="183"/>
        <v>0</v>
      </c>
      <c r="V353" s="75"/>
      <c r="W353" s="74"/>
      <c r="X353" s="74">
        <v>0</v>
      </c>
      <c r="Y353" s="74"/>
      <c r="Z353" s="74">
        <f t="shared" si="184"/>
        <v>0</v>
      </c>
      <c r="AA353" s="75"/>
      <c r="AB353" s="74">
        <f t="shared" si="185"/>
        <v>0</v>
      </c>
      <c r="AC353" s="74">
        <f t="shared" si="185"/>
        <v>0</v>
      </c>
      <c r="AD353" s="74"/>
      <c r="AE353" s="74">
        <f t="shared" si="186"/>
        <v>0</v>
      </c>
      <c r="AF353" s="75"/>
      <c r="AG353" s="74"/>
      <c r="AH353" s="74">
        <v>0</v>
      </c>
      <c r="AI353" s="74"/>
      <c r="AJ353" s="74">
        <f t="shared" si="187"/>
        <v>0</v>
      </c>
      <c r="AK353" s="75"/>
      <c r="AL353" s="74"/>
      <c r="AM353" s="74">
        <v>0</v>
      </c>
      <c r="AN353" s="74"/>
      <c r="AO353" s="74">
        <f t="shared" si="188"/>
        <v>0</v>
      </c>
      <c r="AP353" s="75"/>
      <c r="AQ353" s="74"/>
      <c r="AR353" s="74">
        <v>0</v>
      </c>
      <c r="AS353" s="74"/>
      <c r="AT353" s="74">
        <f t="shared" si="189"/>
        <v>0</v>
      </c>
      <c r="AU353" s="75"/>
      <c r="AV353" s="74"/>
      <c r="AW353" s="74">
        <v>0</v>
      </c>
      <c r="AX353" s="74"/>
      <c r="AY353" s="74">
        <f t="shared" si="190"/>
        <v>0</v>
      </c>
      <c r="AZ353" s="75"/>
    </row>
    <row r="354" spans="1:52" s="46" customFormat="1" ht="12" hidden="1" customHeight="1">
      <c r="A354" s="417">
        <v>739</v>
      </c>
      <c r="B354" s="73" t="s">
        <v>349</v>
      </c>
      <c r="C354" s="74"/>
      <c r="D354" s="74">
        <v>0</v>
      </c>
      <c r="E354" s="74"/>
      <c r="F354" s="74">
        <f t="shared" si="179"/>
        <v>0</v>
      </c>
      <c r="G354" s="75"/>
      <c r="H354" s="74"/>
      <c r="I354" s="74">
        <v>0</v>
      </c>
      <c r="J354" s="74"/>
      <c r="K354" s="74">
        <f t="shared" si="180"/>
        <v>0</v>
      </c>
      <c r="L354" s="75"/>
      <c r="M354" s="74">
        <f t="shared" si="181"/>
        <v>0</v>
      </c>
      <c r="N354" s="74">
        <f t="shared" si="181"/>
        <v>0</v>
      </c>
      <c r="O354" s="74"/>
      <c r="P354" s="74">
        <f t="shared" si="182"/>
        <v>0</v>
      </c>
      <c r="Q354" s="75"/>
      <c r="R354" s="74"/>
      <c r="S354" s="74">
        <v>0</v>
      </c>
      <c r="T354" s="74"/>
      <c r="U354" s="74">
        <f t="shared" si="183"/>
        <v>0</v>
      </c>
      <c r="V354" s="75"/>
      <c r="W354" s="74"/>
      <c r="X354" s="74">
        <v>0</v>
      </c>
      <c r="Y354" s="74"/>
      <c r="Z354" s="74">
        <f t="shared" si="184"/>
        <v>0</v>
      </c>
      <c r="AA354" s="75"/>
      <c r="AB354" s="74">
        <f t="shared" si="185"/>
        <v>0</v>
      </c>
      <c r="AC354" s="74">
        <f t="shared" si="185"/>
        <v>0</v>
      </c>
      <c r="AD354" s="74"/>
      <c r="AE354" s="74">
        <f t="shared" si="186"/>
        <v>0</v>
      </c>
      <c r="AF354" s="75"/>
      <c r="AG354" s="74"/>
      <c r="AH354" s="74">
        <v>0</v>
      </c>
      <c r="AI354" s="74"/>
      <c r="AJ354" s="74">
        <f t="shared" si="187"/>
        <v>0</v>
      </c>
      <c r="AK354" s="75"/>
      <c r="AL354" s="74"/>
      <c r="AM354" s="74">
        <v>0</v>
      </c>
      <c r="AN354" s="74"/>
      <c r="AO354" s="74">
        <f t="shared" si="188"/>
        <v>0</v>
      </c>
      <c r="AP354" s="75"/>
      <c r="AQ354" s="74"/>
      <c r="AR354" s="74">
        <v>0</v>
      </c>
      <c r="AS354" s="74"/>
      <c r="AT354" s="74">
        <f t="shared" si="189"/>
        <v>0</v>
      </c>
      <c r="AU354" s="75"/>
      <c r="AV354" s="74"/>
      <c r="AW354" s="74">
        <v>0</v>
      </c>
      <c r="AX354" s="74"/>
      <c r="AY354" s="74">
        <f t="shared" si="190"/>
        <v>0</v>
      </c>
      <c r="AZ354" s="75"/>
    </row>
    <row r="355" spans="1:52" s="46" customFormat="1" ht="12" customHeight="1">
      <c r="A355" s="417">
        <v>790</v>
      </c>
      <c r="B355" s="73" t="s">
        <v>350</v>
      </c>
      <c r="C355" s="74"/>
      <c r="D355" s="74">
        <v>0</v>
      </c>
      <c r="E355" s="74"/>
      <c r="F355" s="74">
        <f t="shared" si="179"/>
        <v>0</v>
      </c>
      <c r="G355" s="75"/>
      <c r="H355" s="74"/>
      <c r="I355" s="74">
        <v>0</v>
      </c>
      <c r="J355" s="74"/>
      <c r="K355" s="74">
        <f t="shared" si="180"/>
        <v>0</v>
      </c>
      <c r="L355" s="75"/>
      <c r="M355" s="74">
        <f t="shared" si="181"/>
        <v>0</v>
      </c>
      <c r="N355" s="74">
        <f t="shared" si="181"/>
        <v>0</v>
      </c>
      <c r="O355" s="74"/>
      <c r="P355" s="74">
        <f t="shared" si="182"/>
        <v>0</v>
      </c>
      <c r="Q355" s="75"/>
      <c r="R355" s="74"/>
      <c r="S355" s="74">
        <v>4166.6666666666697</v>
      </c>
      <c r="T355" s="74"/>
      <c r="U355" s="74">
        <f t="shared" si="183"/>
        <v>4166.6666666666697</v>
      </c>
      <c r="V355" s="75"/>
      <c r="W355" s="74"/>
      <c r="X355" s="74">
        <v>4166.6666666666697</v>
      </c>
      <c r="Y355" s="74"/>
      <c r="Z355" s="74">
        <f t="shared" si="184"/>
        <v>4166.6666666666697</v>
      </c>
      <c r="AA355" s="75"/>
      <c r="AB355" s="74">
        <f t="shared" si="185"/>
        <v>0</v>
      </c>
      <c r="AC355" s="74">
        <f t="shared" si="185"/>
        <v>0</v>
      </c>
      <c r="AD355" s="74"/>
      <c r="AE355" s="74">
        <f t="shared" si="186"/>
        <v>0</v>
      </c>
      <c r="AF355" s="75"/>
      <c r="AG355" s="74"/>
      <c r="AH355" s="74">
        <v>8333.3333333333303</v>
      </c>
      <c r="AI355" s="74"/>
      <c r="AJ355" s="74">
        <f t="shared" si="187"/>
        <v>8333.3333333333303</v>
      </c>
      <c r="AK355" s="75"/>
      <c r="AL355" s="74"/>
      <c r="AM355" s="74">
        <v>8333.3333333333303</v>
      </c>
      <c r="AN355" s="74"/>
      <c r="AO355" s="74">
        <f t="shared" si="188"/>
        <v>8333.3333333333303</v>
      </c>
      <c r="AP355" s="75"/>
      <c r="AQ355" s="74"/>
      <c r="AR355" s="74">
        <v>8333.3333333333303</v>
      </c>
      <c r="AS355" s="74"/>
      <c r="AT355" s="74">
        <f t="shared" si="189"/>
        <v>8333.3333333333303</v>
      </c>
      <c r="AU355" s="75"/>
      <c r="AV355" s="74"/>
      <c r="AW355" s="74">
        <v>8333.3333333333303</v>
      </c>
      <c r="AX355" s="74"/>
      <c r="AY355" s="74">
        <f t="shared" si="190"/>
        <v>8333.3333333333303</v>
      </c>
      <c r="AZ355" s="75"/>
    </row>
    <row r="356" spans="1:52" s="46" customFormat="1" ht="12" hidden="1" customHeight="1">
      <c r="A356" s="145"/>
      <c r="B356" s="73"/>
      <c r="C356" s="74"/>
      <c r="D356" s="74"/>
      <c r="E356" s="74"/>
      <c r="F356" s="74"/>
      <c r="G356" s="75"/>
      <c r="H356" s="74"/>
      <c r="I356" s="74"/>
      <c r="J356" s="74"/>
      <c r="K356" s="74"/>
      <c r="L356" s="75"/>
      <c r="M356" s="74"/>
      <c r="N356" s="74"/>
      <c r="O356" s="74"/>
      <c r="P356" s="74"/>
      <c r="Q356" s="75"/>
      <c r="R356" s="74"/>
      <c r="S356" s="74"/>
      <c r="T356" s="74"/>
      <c r="U356" s="74"/>
      <c r="V356" s="75"/>
      <c r="W356" s="74"/>
      <c r="X356" s="74"/>
      <c r="Y356" s="74"/>
      <c r="Z356" s="74"/>
      <c r="AA356" s="75"/>
      <c r="AB356" s="74"/>
      <c r="AC356" s="74"/>
      <c r="AD356" s="74"/>
      <c r="AE356" s="74"/>
      <c r="AF356" s="75"/>
      <c r="AG356" s="74"/>
      <c r="AH356" s="74"/>
      <c r="AI356" s="74"/>
      <c r="AJ356" s="74"/>
      <c r="AK356" s="75"/>
      <c r="AL356" s="74"/>
      <c r="AM356" s="74"/>
      <c r="AN356" s="74"/>
      <c r="AO356" s="74"/>
      <c r="AP356" s="75"/>
      <c r="AQ356" s="74"/>
      <c r="AR356" s="74"/>
      <c r="AS356" s="74"/>
      <c r="AT356" s="74"/>
      <c r="AU356" s="75"/>
      <c r="AV356" s="74"/>
      <c r="AW356" s="74"/>
      <c r="AX356" s="74"/>
      <c r="AY356" s="74"/>
      <c r="AZ356" s="75"/>
    </row>
    <row r="357" spans="1:52" s="47" customFormat="1" ht="12" customHeight="1">
      <c r="A357" s="55"/>
      <c r="B357" s="134" t="s">
        <v>476</v>
      </c>
      <c r="C357" s="76">
        <f>SUM(C345:C356)</f>
        <v>0</v>
      </c>
      <c r="D357" s="76">
        <f>SUM(D345:D356)</f>
        <v>0</v>
      </c>
      <c r="E357" s="76"/>
      <c r="F357" s="76">
        <f>SUM(C357:E357)</f>
        <v>0</v>
      </c>
      <c r="G357" s="77"/>
      <c r="H357" s="76">
        <f>SUM(H345:H356)</f>
        <v>0</v>
      </c>
      <c r="I357" s="76">
        <f>SUM(I345:I356)</f>
        <v>0</v>
      </c>
      <c r="J357" s="76"/>
      <c r="K357" s="76">
        <f>SUM(H357:J357)</f>
        <v>0</v>
      </c>
      <c r="L357" s="77"/>
      <c r="M357" s="76">
        <f>INDEX($C357:$E357,1,MATCH(M$8,$C$8:$E$8,0))-INDEX($H357:$J357,1,MATCH(M$8,$H$8:$J$8,0))</f>
        <v>0</v>
      </c>
      <c r="N357" s="76">
        <f>INDEX($C357:$E357,1,MATCH(N$8,$C$8:$E$8,0))-INDEX($H357:$J357,1,MATCH(N$8,$H$8:$J$8,0))</f>
        <v>0</v>
      </c>
      <c r="O357" s="76"/>
      <c r="P357" s="76">
        <f>SUM(M357:O357)</f>
        <v>0</v>
      </c>
      <c r="Q357" s="77"/>
      <c r="R357" s="76">
        <f>SUM(R345:R356)</f>
        <v>0</v>
      </c>
      <c r="S357" s="76">
        <f>SUM(S345:S356)</f>
        <v>4166.6666666666697</v>
      </c>
      <c r="T357" s="76"/>
      <c r="U357" s="76">
        <f>SUM(R357:T357)</f>
        <v>4166.6666666666697</v>
      </c>
      <c r="V357" s="77"/>
      <c r="W357" s="76">
        <f>SUM(W345:W356)</f>
        <v>0</v>
      </c>
      <c r="X357" s="76">
        <f>SUM(X345:X356)</f>
        <v>4166.6666666666697</v>
      </c>
      <c r="Y357" s="76"/>
      <c r="Z357" s="76">
        <f>SUM(W357:Y357)</f>
        <v>4166.6666666666697</v>
      </c>
      <c r="AA357" s="77"/>
      <c r="AB357" s="76">
        <f>INDEX($C357:$E357,1,MATCH(AB$8,$C$8:$E$8,0))-INDEX($H357:$J357,1,MATCH(AB$8,$H$8:$J$8,0))</f>
        <v>0</v>
      </c>
      <c r="AC357" s="76">
        <f>INDEX($C357:$E357,1,MATCH(AC$8,$C$8:$E$8,0))-INDEX($H357:$J357,1,MATCH(AC$8,$H$8:$J$8,0))</f>
        <v>0</v>
      </c>
      <c r="AD357" s="76"/>
      <c r="AE357" s="76">
        <f>SUM(AB357:AD357)</f>
        <v>0</v>
      </c>
      <c r="AF357" s="77"/>
      <c r="AG357" s="76">
        <f>SUM(AG345:AG356)</f>
        <v>0</v>
      </c>
      <c r="AH357" s="76">
        <f>SUM(AH345:AH356)</f>
        <v>8333.3333333333303</v>
      </c>
      <c r="AI357" s="76"/>
      <c r="AJ357" s="76">
        <f>SUM(AG357:AI357)</f>
        <v>8333.3333333333303</v>
      </c>
      <c r="AK357" s="77"/>
      <c r="AL357" s="76">
        <f>SUM(AL345:AL356)</f>
        <v>0</v>
      </c>
      <c r="AM357" s="76">
        <f>SUM(AM345:AM356)</f>
        <v>8333.3333333333303</v>
      </c>
      <c r="AN357" s="76"/>
      <c r="AO357" s="76">
        <f>SUM(AL357:AN357)</f>
        <v>8333.3333333333303</v>
      </c>
      <c r="AP357" s="77"/>
      <c r="AQ357" s="76">
        <f>SUM(AQ345:AQ356)</f>
        <v>0</v>
      </c>
      <c r="AR357" s="76">
        <f>SUM(AR345:AR356)</f>
        <v>8333.3333333333303</v>
      </c>
      <c r="AS357" s="76"/>
      <c r="AT357" s="76">
        <f>SUM(AQ357:AS357)</f>
        <v>8333.3333333333303</v>
      </c>
      <c r="AU357" s="77"/>
      <c r="AV357" s="76">
        <f>SUM(AV345:AV356)</f>
        <v>0</v>
      </c>
      <c r="AW357" s="76">
        <f>SUM(AW345:AW356)</f>
        <v>8333.3333333333303</v>
      </c>
      <c r="AX357" s="76"/>
      <c r="AY357" s="76">
        <f>SUM(AV357:AX357)</f>
        <v>8333.3333333333303</v>
      </c>
      <c r="AZ357" s="77"/>
    </row>
    <row r="358" spans="1:52" s="46" customFormat="1" ht="12" customHeight="1">
      <c r="A358" s="55"/>
      <c r="B358" s="78"/>
      <c r="C358" s="74"/>
      <c r="D358" s="74"/>
      <c r="E358" s="74"/>
      <c r="F358" s="74"/>
      <c r="G358" s="75"/>
      <c r="H358" s="74"/>
      <c r="I358" s="74"/>
      <c r="J358" s="74"/>
      <c r="K358" s="74"/>
      <c r="L358" s="75"/>
      <c r="M358" s="74"/>
      <c r="N358" s="74"/>
      <c r="O358" s="74"/>
      <c r="P358" s="74"/>
      <c r="Q358" s="75"/>
      <c r="R358" s="74"/>
      <c r="S358" s="74"/>
      <c r="T358" s="74"/>
      <c r="U358" s="74"/>
      <c r="V358" s="75"/>
      <c r="W358" s="74"/>
      <c r="X358" s="74"/>
      <c r="Y358" s="74"/>
      <c r="Z358" s="74"/>
      <c r="AA358" s="75"/>
      <c r="AB358" s="74"/>
      <c r="AC358" s="74"/>
      <c r="AD358" s="74"/>
      <c r="AE358" s="74"/>
      <c r="AF358" s="75"/>
      <c r="AG358" s="74"/>
      <c r="AH358" s="74"/>
      <c r="AI358" s="74"/>
      <c r="AJ358" s="74"/>
      <c r="AK358" s="75"/>
      <c r="AL358" s="74"/>
      <c r="AM358" s="74"/>
      <c r="AN358" s="74"/>
      <c r="AO358" s="74"/>
      <c r="AP358" s="75"/>
      <c r="AQ358" s="74"/>
      <c r="AR358" s="74"/>
      <c r="AS358" s="74"/>
      <c r="AT358" s="74"/>
      <c r="AU358" s="75"/>
      <c r="AV358" s="74"/>
      <c r="AW358" s="74"/>
      <c r="AX358" s="74"/>
      <c r="AY358" s="74"/>
      <c r="AZ358" s="75"/>
    </row>
    <row r="359" spans="1:52" s="46" customFormat="1" ht="12" customHeight="1">
      <c r="A359" s="134" t="s">
        <v>140</v>
      </c>
      <c r="C359" s="74"/>
      <c r="D359" s="74"/>
      <c r="E359" s="74"/>
      <c r="F359" s="74"/>
      <c r="G359" s="75"/>
      <c r="H359" s="74"/>
      <c r="I359" s="74"/>
      <c r="J359" s="74"/>
      <c r="K359" s="74"/>
      <c r="L359" s="75"/>
      <c r="M359" s="74"/>
      <c r="N359" s="74"/>
      <c r="O359" s="74"/>
      <c r="P359" s="74"/>
      <c r="Q359" s="75"/>
      <c r="R359" s="74"/>
      <c r="S359" s="74"/>
      <c r="T359" s="74"/>
      <c r="U359" s="74"/>
      <c r="V359" s="75"/>
      <c r="W359" s="74"/>
      <c r="X359" s="74"/>
      <c r="Y359" s="74"/>
      <c r="Z359" s="74"/>
      <c r="AA359" s="75"/>
      <c r="AB359" s="74"/>
      <c r="AC359" s="74"/>
      <c r="AD359" s="74"/>
      <c r="AE359" s="74"/>
      <c r="AF359" s="75"/>
      <c r="AG359" s="74"/>
      <c r="AH359" s="74"/>
      <c r="AI359" s="74"/>
      <c r="AJ359" s="74"/>
      <c r="AK359" s="75"/>
      <c r="AL359" s="74"/>
      <c r="AM359" s="74"/>
      <c r="AN359" s="74"/>
      <c r="AO359" s="74"/>
      <c r="AP359" s="75"/>
      <c r="AQ359" s="74"/>
      <c r="AR359" s="74"/>
      <c r="AS359" s="74"/>
      <c r="AT359" s="74"/>
      <c r="AU359" s="75"/>
      <c r="AV359" s="74"/>
      <c r="AW359" s="74"/>
      <c r="AX359" s="74"/>
      <c r="AY359" s="74"/>
      <c r="AZ359" s="75"/>
    </row>
    <row r="360" spans="1:52" s="46" customFormat="1" ht="12" hidden="1" customHeight="1">
      <c r="A360" s="145" t="s">
        <v>24</v>
      </c>
      <c r="B360" s="73"/>
      <c r="C360" s="74"/>
      <c r="D360" s="74"/>
      <c r="E360" s="74"/>
      <c r="F360" s="74">
        <f t="shared" ref="F360:F373" si="191">SUM(C360:E360)</f>
        <v>0</v>
      </c>
      <c r="G360" s="75"/>
      <c r="H360" s="74"/>
      <c r="I360" s="74"/>
      <c r="J360" s="74"/>
      <c r="K360" s="74">
        <f t="shared" ref="K360:K373" si="192">SUM(H360:J360)</f>
        <v>0</v>
      </c>
      <c r="L360" s="75"/>
      <c r="M360" s="74">
        <f t="shared" ref="M360:N373" si="193">INDEX($C360:$E360,1,MATCH(M$8,$C$8:$E$8,0))-INDEX($H360:$J360,1,MATCH(M$8,$H$8:$J$8,0))</f>
        <v>0</v>
      </c>
      <c r="N360" s="74">
        <f t="shared" si="193"/>
        <v>0</v>
      </c>
      <c r="O360" s="74"/>
      <c r="P360" s="74">
        <f t="shared" ref="P360:P373" si="194">SUM(M360:O360)</f>
        <v>0</v>
      </c>
      <c r="Q360" s="75"/>
      <c r="R360" s="74"/>
      <c r="S360" s="74"/>
      <c r="T360" s="74"/>
      <c r="U360" s="74">
        <f t="shared" ref="U360:U373" si="195">SUM(R360:T360)</f>
        <v>0</v>
      </c>
      <c r="V360" s="75"/>
      <c r="W360" s="74"/>
      <c r="X360" s="74"/>
      <c r="Y360" s="74"/>
      <c r="Z360" s="74">
        <f t="shared" ref="Z360:Z373" si="196">SUM(W360:Y360)</f>
        <v>0</v>
      </c>
      <c r="AA360" s="75"/>
      <c r="AB360" s="74">
        <f t="shared" ref="AB360:AC373" si="197">INDEX($C360:$E360,1,MATCH(AB$8,$C$8:$E$8,0))-INDEX($H360:$J360,1,MATCH(AB$8,$H$8:$J$8,0))</f>
        <v>0</v>
      </c>
      <c r="AC360" s="74">
        <f t="shared" si="197"/>
        <v>0</v>
      </c>
      <c r="AD360" s="74"/>
      <c r="AE360" s="74">
        <f t="shared" ref="AE360:AE373" si="198">SUM(AB360:AD360)</f>
        <v>0</v>
      </c>
      <c r="AF360" s="75"/>
      <c r="AG360" s="74"/>
      <c r="AH360" s="74"/>
      <c r="AI360" s="74"/>
      <c r="AJ360" s="74">
        <f t="shared" ref="AJ360:AJ373" si="199">SUM(AG360:AI360)</f>
        <v>0</v>
      </c>
      <c r="AK360" s="75"/>
      <c r="AL360" s="74"/>
      <c r="AM360" s="74"/>
      <c r="AN360" s="74"/>
      <c r="AO360" s="74">
        <f t="shared" ref="AO360:AO373" si="200">SUM(AL360:AN360)</f>
        <v>0</v>
      </c>
      <c r="AP360" s="75"/>
      <c r="AQ360" s="74"/>
      <c r="AR360" s="74"/>
      <c r="AS360" s="74"/>
      <c r="AT360" s="74">
        <f t="shared" ref="AT360:AT373" si="201">SUM(AQ360:AS360)</f>
        <v>0</v>
      </c>
      <c r="AU360" s="75"/>
      <c r="AV360" s="74"/>
      <c r="AW360" s="74"/>
      <c r="AX360" s="74"/>
      <c r="AY360" s="74">
        <f t="shared" ref="AY360:AY373" si="202">SUM(AV360:AX360)</f>
        <v>0</v>
      </c>
      <c r="AZ360" s="75"/>
    </row>
    <row r="361" spans="1:52" s="46" customFormat="1" ht="12" hidden="1" customHeight="1">
      <c r="A361" s="417">
        <v>800</v>
      </c>
      <c r="B361" s="73" t="s">
        <v>140</v>
      </c>
      <c r="C361" s="74"/>
      <c r="D361" s="74">
        <v>0</v>
      </c>
      <c r="E361" s="74"/>
      <c r="F361" s="74">
        <f t="shared" si="191"/>
        <v>0</v>
      </c>
      <c r="G361" s="75"/>
      <c r="H361" s="74"/>
      <c r="I361" s="74">
        <v>0</v>
      </c>
      <c r="J361" s="74"/>
      <c r="K361" s="74">
        <f t="shared" si="192"/>
        <v>0</v>
      </c>
      <c r="L361" s="75"/>
      <c r="M361" s="74">
        <f t="shared" si="193"/>
        <v>0</v>
      </c>
      <c r="N361" s="74">
        <f t="shared" si="193"/>
        <v>0</v>
      </c>
      <c r="O361" s="74"/>
      <c r="P361" s="74">
        <f t="shared" si="194"/>
        <v>0</v>
      </c>
      <c r="Q361" s="75"/>
      <c r="R361" s="74"/>
      <c r="S361" s="74">
        <v>0</v>
      </c>
      <c r="T361" s="74"/>
      <c r="U361" s="74">
        <f t="shared" si="195"/>
        <v>0</v>
      </c>
      <c r="V361" s="75"/>
      <c r="W361" s="74"/>
      <c r="X361" s="74">
        <v>0</v>
      </c>
      <c r="Y361" s="74"/>
      <c r="Z361" s="74">
        <f t="shared" si="196"/>
        <v>0</v>
      </c>
      <c r="AA361" s="75"/>
      <c r="AB361" s="74">
        <f t="shared" si="197"/>
        <v>0</v>
      </c>
      <c r="AC361" s="74">
        <f t="shared" si="197"/>
        <v>0</v>
      </c>
      <c r="AD361" s="74"/>
      <c r="AE361" s="74">
        <f t="shared" si="198"/>
        <v>0</v>
      </c>
      <c r="AF361" s="75"/>
      <c r="AG361" s="74"/>
      <c r="AH361" s="74">
        <v>0</v>
      </c>
      <c r="AI361" s="74"/>
      <c r="AJ361" s="74">
        <f t="shared" si="199"/>
        <v>0</v>
      </c>
      <c r="AK361" s="75"/>
      <c r="AL361" s="74"/>
      <c r="AM361" s="74">
        <v>0</v>
      </c>
      <c r="AN361" s="74"/>
      <c r="AO361" s="74">
        <f t="shared" si="200"/>
        <v>0</v>
      </c>
      <c r="AP361" s="75"/>
      <c r="AQ361" s="74"/>
      <c r="AR361" s="74">
        <v>0</v>
      </c>
      <c r="AS361" s="74"/>
      <c r="AT361" s="74">
        <f t="shared" si="201"/>
        <v>0</v>
      </c>
      <c r="AU361" s="75"/>
      <c r="AV361" s="74"/>
      <c r="AW361" s="74">
        <v>0</v>
      </c>
      <c r="AX361" s="74"/>
      <c r="AY361" s="74">
        <f t="shared" si="202"/>
        <v>0</v>
      </c>
      <c r="AZ361" s="75"/>
    </row>
    <row r="362" spans="1:52" s="46" customFormat="1" ht="12" customHeight="1">
      <c r="A362" s="417">
        <v>810</v>
      </c>
      <c r="B362" s="73" t="s">
        <v>351</v>
      </c>
      <c r="C362" s="74"/>
      <c r="D362" s="74">
        <v>250</v>
      </c>
      <c r="E362" s="74"/>
      <c r="F362" s="74">
        <f t="shared" si="191"/>
        <v>250</v>
      </c>
      <c r="G362" s="75"/>
      <c r="H362" s="74"/>
      <c r="I362" s="74">
        <v>250</v>
      </c>
      <c r="J362" s="74"/>
      <c r="K362" s="74">
        <f t="shared" si="192"/>
        <v>250</v>
      </c>
      <c r="L362" s="75"/>
      <c r="M362" s="74">
        <f t="shared" si="193"/>
        <v>0</v>
      </c>
      <c r="N362" s="74">
        <f t="shared" si="193"/>
        <v>0</v>
      </c>
      <c r="O362" s="74"/>
      <c r="P362" s="74">
        <f t="shared" si="194"/>
        <v>0</v>
      </c>
      <c r="Q362" s="75"/>
      <c r="R362" s="74"/>
      <c r="S362" s="74">
        <v>250</v>
      </c>
      <c r="T362" s="74"/>
      <c r="U362" s="74">
        <f t="shared" si="195"/>
        <v>250</v>
      </c>
      <c r="V362" s="75"/>
      <c r="W362" s="74"/>
      <c r="X362" s="74">
        <v>250</v>
      </c>
      <c r="Y362" s="74"/>
      <c r="Z362" s="74">
        <f t="shared" si="196"/>
        <v>250</v>
      </c>
      <c r="AA362" s="75"/>
      <c r="AB362" s="74">
        <f t="shared" si="197"/>
        <v>0</v>
      </c>
      <c r="AC362" s="74">
        <f t="shared" si="197"/>
        <v>0</v>
      </c>
      <c r="AD362" s="74"/>
      <c r="AE362" s="74">
        <f t="shared" si="198"/>
        <v>0</v>
      </c>
      <c r="AF362" s="75"/>
      <c r="AG362" s="74"/>
      <c r="AH362" s="74">
        <v>250</v>
      </c>
      <c r="AI362" s="74"/>
      <c r="AJ362" s="74">
        <f t="shared" si="199"/>
        <v>250</v>
      </c>
      <c r="AK362" s="75"/>
      <c r="AL362" s="74"/>
      <c r="AM362" s="74">
        <v>250</v>
      </c>
      <c r="AN362" s="74"/>
      <c r="AO362" s="74">
        <f t="shared" si="200"/>
        <v>250</v>
      </c>
      <c r="AP362" s="75"/>
      <c r="AQ362" s="74"/>
      <c r="AR362" s="74">
        <v>250</v>
      </c>
      <c r="AS362" s="74"/>
      <c r="AT362" s="74">
        <f t="shared" si="201"/>
        <v>250</v>
      </c>
      <c r="AU362" s="75"/>
      <c r="AV362" s="74"/>
      <c r="AW362" s="74">
        <v>250</v>
      </c>
      <c r="AX362" s="74"/>
      <c r="AY362" s="74">
        <f t="shared" si="202"/>
        <v>250</v>
      </c>
      <c r="AZ362" s="75"/>
    </row>
    <row r="363" spans="1:52" s="46" customFormat="1" ht="12" customHeight="1">
      <c r="A363" s="417">
        <v>830</v>
      </c>
      <c r="B363" s="73" t="s">
        <v>352</v>
      </c>
      <c r="C363" s="74"/>
      <c r="D363" s="74">
        <v>0</v>
      </c>
      <c r="E363" s="74"/>
      <c r="F363" s="74">
        <f t="shared" si="191"/>
        <v>0</v>
      </c>
      <c r="G363" s="75"/>
      <c r="H363" s="74"/>
      <c r="I363" s="74">
        <v>0</v>
      </c>
      <c r="J363" s="74"/>
      <c r="K363" s="74">
        <f t="shared" si="192"/>
        <v>0</v>
      </c>
      <c r="L363" s="75"/>
      <c r="M363" s="74">
        <f t="shared" si="193"/>
        <v>0</v>
      </c>
      <c r="N363" s="74">
        <f t="shared" si="193"/>
        <v>0</v>
      </c>
      <c r="O363" s="74"/>
      <c r="P363" s="74">
        <f t="shared" si="194"/>
        <v>0</v>
      </c>
      <c r="Q363" s="75"/>
      <c r="R363" s="74"/>
      <c r="S363" s="74">
        <v>0</v>
      </c>
      <c r="T363" s="74"/>
      <c r="U363" s="74">
        <f t="shared" si="195"/>
        <v>0</v>
      </c>
      <c r="V363" s="75"/>
      <c r="W363" s="74"/>
      <c r="X363" s="74">
        <v>0</v>
      </c>
      <c r="Y363" s="74"/>
      <c r="Z363" s="74">
        <f t="shared" si="196"/>
        <v>0</v>
      </c>
      <c r="AA363" s="75"/>
      <c r="AB363" s="74">
        <f t="shared" si="197"/>
        <v>0</v>
      </c>
      <c r="AC363" s="74">
        <f t="shared" si="197"/>
        <v>0</v>
      </c>
      <c r="AD363" s="74"/>
      <c r="AE363" s="74">
        <f t="shared" si="198"/>
        <v>0</v>
      </c>
      <c r="AF363" s="75"/>
      <c r="AG363" s="74"/>
      <c r="AH363" s="74">
        <v>37688.32</v>
      </c>
      <c r="AI363" s="74"/>
      <c r="AJ363" s="74">
        <f t="shared" si="199"/>
        <v>37688.32</v>
      </c>
      <c r="AK363" s="75"/>
      <c r="AL363" s="74"/>
      <c r="AM363" s="74">
        <v>43311.68</v>
      </c>
      <c r="AN363" s="74"/>
      <c r="AO363" s="74">
        <f t="shared" si="200"/>
        <v>43311.68</v>
      </c>
      <c r="AP363" s="75"/>
      <c r="AQ363" s="74"/>
      <c r="AR363" s="74">
        <v>0</v>
      </c>
      <c r="AS363" s="74"/>
      <c r="AT363" s="74">
        <f t="shared" si="201"/>
        <v>0</v>
      </c>
      <c r="AU363" s="75"/>
      <c r="AV363" s="74"/>
      <c r="AW363" s="74">
        <v>0</v>
      </c>
      <c r="AX363" s="74"/>
      <c r="AY363" s="74">
        <f t="shared" si="202"/>
        <v>0</v>
      </c>
      <c r="AZ363" s="75"/>
    </row>
    <row r="364" spans="1:52" s="46" customFormat="1" ht="12" customHeight="1">
      <c r="A364" s="417">
        <v>832</v>
      </c>
      <c r="B364" s="73" t="s">
        <v>353</v>
      </c>
      <c r="C364" s="74"/>
      <c r="D364" s="74">
        <v>0</v>
      </c>
      <c r="E364" s="74"/>
      <c r="F364" s="74">
        <f t="shared" si="191"/>
        <v>0</v>
      </c>
      <c r="G364" s="75"/>
      <c r="H364" s="74"/>
      <c r="I364" s="74">
        <v>0</v>
      </c>
      <c r="J364" s="74"/>
      <c r="K364" s="74">
        <f t="shared" si="192"/>
        <v>0</v>
      </c>
      <c r="L364" s="75"/>
      <c r="M364" s="74">
        <f t="shared" si="193"/>
        <v>0</v>
      </c>
      <c r="N364" s="74">
        <f t="shared" si="193"/>
        <v>0</v>
      </c>
      <c r="O364" s="74"/>
      <c r="P364" s="74">
        <f t="shared" si="194"/>
        <v>0</v>
      </c>
      <c r="Q364" s="75"/>
      <c r="R364" s="74"/>
      <c r="S364" s="74">
        <v>25000</v>
      </c>
      <c r="T364" s="74"/>
      <c r="U364" s="74">
        <f t="shared" si="195"/>
        <v>25000</v>
      </c>
      <c r="V364" s="75"/>
      <c r="W364" s="74"/>
      <c r="X364" s="74">
        <v>25000</v>
      </c>
      <c r="Y364" s="74"/>
      <c r="Z364" s="74">
        <f t="shared" si="196"/>
        <v>25000</v>
      </c>
      <c r="AA364" s="75"/>
      <c r="AB364" s="74">
        <f t="shared" si="197"/>
        <v>0</v>
      </c>
      <c r="AC364" s="74">
        <f t="shared" si="197"/>
        <v>0</v>
      </c>
      <c r="AD364" s="74"/>
      <c r="AE364" s="74">
        <f t="shared" si="198"/>
        <v>0</v>
      </c>
      <c r="AF364" s="75"/>
      <c r="AG364" s="74"/>
      <c r="AH364" s="74">
        <v>26686.44</v>
      </c>
      <c r="AI364" s="74"/>
      <c r="AJ364" s="74">
        <f t="shared" si="199"/>
        <v>26686.44</v>
      </c>
      <c r="AK364" s="75"/>
      <c r="AL364" s="74"/>
      <c r="AM364" s="74">
        <v>16063.03</v>
      </c>
      <c r="AN364" s="74"/>
      <c r="AO364" s="74">
        <f t="shared" si="200"/>
        <v>16063.03</v>
      </c>
      <c r="AP364" s="75"/>
      <c r="AQ364" s="74"/>
      <c r="AR364" s="74">
        <v>16063.03</v>
      </c>
      <c r="AS364" s="74"/>
      <c r="AT364" s="74">
        <f t="shared" si="201"/>
        <v>16063.03</v>
      </c>
      <c r="AU364" s="75"/>
      <c r="AV364" s="74"/>
      <c r="AW364" s="74">
        <v>16063.03</v>
      </c>
      <c r="AX364" s="74"/>
      <c r="AY364" s="74">
        <f t="shared" si="202"/>
        <v>16063.03</v>
      </c>
      <c r="AZ364" s="75"/>
    </row>
    <row r="365" spans="1:52" s="46" customFormat="1" ht="12" hidden="1" customHeight="1">
      <c r="A365" s="417">
        <v>832.1</v>
      </c>
      <c r="B365" s="73" t="s">
        <v>354</v>
      </c>
      <c r="C365" s="74"/>
      <c r="D365" s="74">
        <v>0</v>
      </c>
      <c r="E365" s="74"/>
      <c r="F365" s="74">
        <f t="shared" si="191"/>
        <v>0</v>
      </c>
      <c r="G365" s="75"/>
      <c r="H365" s="74"/>
      <c r="I365" s="74">
        <v>0</v>
      </c>
      <c r="J365" s="74"/>
      <c r="K365" s="74">
        <f t="shared" si="192"/>
        <v>0</v>
      </c>
      <c r="L365" s="75"/>
      <c r="M365" s="74">
        <f t="shared" si="193"/>
        <v>0</v>
      </c>
      <c r="N365" s="74">
        <f t="shared" si="193"/>
        <v>0</v>
      </c>
      <c r="O365" s="74"/>
      <c r="P365" s="74">
        <f t="shared" si="194"/>
        <v>0</v>
      </c>
      <c r="Q365" s="75"/>
      <c r="R365" s="74"/>
      <c r="S365" s="74">
        <v>0</v>
      </c>
      <c r="T365" s="74"/>
      <c r="U365" s="74">
        <f t="shared" si="195"/>
        <v>0</v>
      </c>
      <c r="V365" s="75"/>
      <c r="W365" s="74"/>
      <c r="X365" s="74">
        <v>0</v>
      </c>
      <c r="Y365" s="74"/>
      <c r="Z365" s="74">
        <f t="shared" si="196"/>
        <v>0</v>
      </c>
      <c r="AA365" s="75"/>
      <c r="AB365" s="74">
        <f t="shared" si="197"/>
        <v>0</v>
      </c>
      <c r="AC365" s="74">
        <f t="shared" si="197"/>
        <v>0</v>
      </c>
      <c r="AD365" s="74"/>
      <c r="AE365" s="74">
        <f t="shared" si="198"/>
        <v>0</v>
      </c>
      <c r="AF365" s="75"/>
      <c r="AG365" s="74"/>
      <c r="AH365" s="74">
        <v>0</v>
      </c>
      <c r="AI365" s="74"/>
      <c r="AJ365" s="74">
        <f t="shared" si="199"/>
        <v>0</v>
      </c>
      <c r="AK365" s="75"/>
      <c r="AL365" s="74"/>
      <c r="AM365" s="74">
        <v>0</v>
      </c>
      <c r="AN365" s="74"/>
      <c r="AO365" s="74">
        <f t="shared" si="200"/>
        <v>0</v>
      </c>
      <c r="AP365" s="75"/>
      <c r="AQ365" s="74"/>
      <c r="AR365" s="74">
        <v>0</v>
      </c>
      <c r="AS365" s="74"/>
      <c r="AT365" s="74">
        <f t="shared" si="201"/>
        <v>0</v>
      </c>
      <c r="AU365" s="75"/>
      <c r="AV365" s="74"/>
      <c r="AW365" s="74">
        <v>0</v>
      </c>
      <c r="AX365" s="74"/>
      <c r="AY365" s="74">
        <f t="shared" si="202"/>
        <v>0</v>
      </c>
      <c r="AZ365" s="75"/>
    </row>
    <row r="366" spans="1:52" s="46" customFormat="1" ht="12" hidden="1" customHeight="1">
      <c r="A366" s="417">
        <v>832.2</v>
      </c>
      <c r="B366" s="73" t="s">
        <v>355</v>
      </c>
      <c r="C366" s="74"/>
      <c r="D366" s="74">
        <v>0</v>
      </c>
      <c r="E366" s="74"/>
      <c r="F366" s="74">
        <f t="shared" si="191"/>
        <v>0</v>
      </c>
      <c r="G366" s="75"/>
      <c r="H366" s="74"/>
      <c r="I366" s="74">
        <v>0</v>
      </c>
      <c r="J366" s="74"/>
      <c r="K366" s="74">
        <f t="shared" si="192"/>
        <v>0</v>
      </c>
      <c r="L366" s="75"/>
      <c r="M366" s="74">
        <f t="shared" si="193"/>
        <v>0</v>
      </c>
      <c r="N366" s="74">
        <f t="shared" si="193"/>
        <v>0</v>
      </c>
      <c r="O366" s="74"/>
      <c r="P366" s="74">
        <f t="shared" si="194"/>
        <v>0</v>
      </c>
      <c r="Q366" s="75"/>
      <c r="R366" s="74"/>
      <c r="S366" s="74">
        <v>0</v>
      </c>
      <c r="T366" s="74"/>
      <c r="U366" s="74">
        <f t="shared" si="195"/>
        <v>0</v>
      </c>
      <c r="V366" s="75"/>
      <c r="W366" s="74"/>
      <c r="X366" s="74">
        <v>0</v>
      </c>
      <c r="Y366" s="74"/>
      <c r="Z366" s="74">
        <f t="shared" si="196"/>
        <v>0</v>
      </c>
      <c r="AA366" s="75"/>
      <c r="AB366" s="74">
        <f t="shared" si="197"/>
        <v>0</v>
      </c>
      <c r="AC366" s="74">
        <f t="shared" si="197"/>
        <v>0</v>
      </c>
      <c r="AD366" s="74"/>
      <c r="AE366" s="74">
        <f t="shared" si="198"/>
        <v>0</v>
      </c>
      <c r="AF366" s="75"/>
      <c r="AG366" s="74"/>
      <c r="AH366" s="74">
        <v>0</v>
      </c>
      <c r="AI366" s="74"/>
      <c r="AJ366" s="74">
        <f t="shared" si="199"/>
        <v>0</v>
      </c>
      <c r="AK366" s="75"/>
      <c r="AL366" s="74"/>
      <c r="AM366" s="74">
        <v>0</v>
      </c>
      <c r="AN366" s="74"/>
      <c r="AO366" s="74">
        <f t="shared" si="200"/>
        <v>0</v>
      </c>
      <c r="AP366" s="75"/>
      <c r="AQ366" s="74"/>
      <c r="AR366" s="74">
        <v>0</v>
      </c>
      <c r="AS366" s="74"/>
      <c r="AT366" s="74">
        <f t="shared" si="201"/>
        <v>0</v>
      </c>
      <c r="AU366" s="75"/>
      <c r="AV366" s="74"/>
      <c r="AW366" s="74">
        <v>0</v>
      </c>
      <c r="AX366" s="74"/>
      <c r="AY366" s="74">
        <f t="shared" si="202"/>
        <v>0</v>
      </c>
      <c r="AZ366" s="75"/>
    </row>
    <row r="367" spans="1:52" s="46" customFormat="1" ht="12" hidden="1" customHeight="1">
      <c r="A367" s="417">
        <v>890</v>
      </c>
      <c r="B367" s="73" t="s">
        <v>356</v>
      </c>
      <c r="C367" s="74"/>
      <c r="D367" s="74">
        <v>0</v>
      </c>
      <c r="E367" s="74"/>
      <c r="F367" s="74">
        <f t="shared" si="191"/>
        <v>0</v>
      </c>
      <c r="G367" s="75"/>
      <c r="H367" s="74"/>
      <c r="I367" s="74">
        <v>0</v>
      </c>
      <c r="J367" s="74"/>
      <c r="K367" s="74">
        <f t="shared" si="192"/>
        <v>0</v>
      </c>
      <c r="L367" s="75"/>
      <c r="M367" s="74">
        <f t="shared" si="193"/>
        <v>0</v>
      </c>
      <c r="N367" s="74">
        <f t="shared" si="193"/>
        <v>0</v>
      </c>
      <c r="O367" s="74"/>
      <c r="P367" s="74">
        <f t="shared" si="194"/>
        <v>0</v>
      </c>
      <c r="Q367" s="75"/>
      <c r="R367" s="74"/>
      <c r="S367" s="74">
        <v>0</v>
      </c>
      <c r="T367" s="74"/>
      <c r="U367" s="74">
        <f t="shared" si="195"/>
        <v>0</v>
      </c>
      <c r="V367" s="75"/>
      <c r="W367" s="74"/>
      <c r="X367" s="74">
        <v>0</v>
      </c>
      <c r="Y367" s="74"/>
      <c r="Z367" s="74">
        <f t="shared" si="196"/>
        <v>0</v>
      </c>
      <c r="AA367" s="75"/>
      <c r="AB367" s="74">
        <f t="shared" si="197"/>
        <v>0</v>
      </c>
      <c r="AC367" s="74">
        <f t="shared" si="197"/>
        <v>0</v>
      </c>
      <c r="AD367" s="74"/>
      <c r="AE367" s="74">
        <f t="shared" si="198"/>
        <v>0</v>
      </c>
      <c r="AF367" s="75"/>
      <c r="AG367" s="74"/>
      <c r="AH367" s="74">
        <v>0</v>
      </c>
      <c r="AI367" s="74"/>
      <c r="AJ367" s="74">
        <f t="shared" si="199"/>
        <v>0</v>
      </c>
      <c r="AK367" s="75"/>
      <c r="AL367" s="74"/>
      <c r="AM367" s="74">
        <v>0</v>
      </c>
      <c r="AN367" s="74"/>
      <c r="AO367" s="74">
        <f t="shared" si="200"/>
        <v>0</v>
      </c>
      <c r="AP367" s="75"/>
      <c r="AQ367" s="74"/>
      <c r="AR367" s="74">
        <v>0</v>
      </c>
      <c r="AS367" s="74"/>
      <c r="AT367" s="74">
        <f t="shared" si="201"/>
        <v>0</v>
      </c>
      <c r="AU367" s="75"/>
      <c r="AV367" s="74"/>
      <c r="AW367" s="74">
        <v>0</v>
      </c>
      <c r="AX367" s="74"/>
      <c r="AY367" s="74">
        <f t="shared" si="202"/>
        <v>0</v>
      </c>
      <c r="AZ367" s="75"/>
    </row>
    <row r="368" spans="1:52" s="46" customFormat="1" ht="12" hidden="1" customHeight="1">
      <c r="A368" s="417">
        <v>890.1</v>
      </c>
      <c r="B368" s="73" t="s">
        <v>357</v>
      </c>
      <c r="C368" s="74"/>
      <c r="D368" s="74">
        <v>0</v>
      </c>
      <c r="E368" s="74"/>
      <c r="F368" s="74">
        <f t="shared" si="191"/>
        <v>0</v>
      </c>
      <c r="G368" s="75"/>
      <c r="H368" s="74"/>
      <c r="I368" s="74">
        <v>0</v>
      </c>
      <c r="J368" s="74"/>
      <c r="K368" s="74">
        <f t="shared" si="192"/>
        <v>0</v>
      </c>
      <c r="L368" s="75"/>
      <c r="M368" s="74">
        <f t="shared" si="193"/>
        <v>0</v>
      </c>
      <c r="N368" s="74">
        <f t="shared" si="193"/>
        <v>0</v>
      </c>
      <c r="O368" s="74"/>
      <c r="P368" s="74">
        <f t="shared" si="194"/>
        <v>0</v>
      </c>
      <c r="Q368" s="75"/>
      <c r="R368" s="74"/>
      <c r="S368" s="74">
        <v>0</v>
      </c>
      <c r="T368" s="74"/>
      <c r="U368" s="74">
        <f t="shared" si="195"/>
        <v>0</v>
      </c>
      <c r="V368" s="75"/>
      <c r="W368" s="74"/>
      <c r="X368" s="74">
        <v>0</v>
      </c>
      <c r="Y368" s="74"/>
      <c r="Z368" s="74">
        <f t="shared" si="196"/>
        <v>0</v>
      </c>
      <c r="AA368" s="75"/>
      <c r="AB368" s="74">
        <f t="shared" si="197"/>
        <v>0</v>
      </c>
      <c r="AC368" s="74">
        <f t="shared" si="197"/>
        <v>0</v>
      </c>
      <c r="AD368" s="74"/>
      <c r="AE368" s="74">
        <f t="shared" si="198"/>
        <v>0</v>
      </c>
      <c r="AF368" s="75"/>
      <c r="AG368" s="74"/>
      <c r="AH368" s="74">
        <v>0</v>
      </c>
      <c r="AI368" s="74"/>
      <c r="AJ368" s="74">
        <f t="shared" si="199"/>
        <v>0</v>
      </c>
      <c r="AK368" s="75"/>
      <c r="AL368" s="74"/>
      <c r="AM368" s="74">
        <v>0</v>
      </c>
      <c r="AN368" s="74"/>
      <c r="AO368" s="74">
        <f t="shared" si="200"/>
        <v>0</v>
      </c>
      <c r="AP368" s="75"/>
      <c r="AQ368" s="74"/>
      <c r="AR368" s="74">
        <v>0</v>
      </c>
      <c r="AS368" s="74"/>
      <c r="AT368" s="74">
        <f t="shared" si="201"/>
        <v>0</v>
      </c>
      <c r="AU368" s="75"/>
      <c r="AV368" s="74"/>
      <c r="AW368" s="74">
        <v>0</v>
      </c>
      <c r="AX368" s="74"/>
      <c r="AY368" s="74">
        <f t="shared" si="202"/>
        <v>0</v>
      </c>
      <c r="AZ368" s="75"/>
    </row>
    <row r="369" spans="1:52" s="46" customFormat="1" ht="12" hidden="1" customHeight="1">
      <c r="A369" s="417">
        <v>892</v>
      </c>
      <c r="B369" s="73" t="s">
        <v>358</v>
      </c>
      <c r="C369" s="74"/>
      <c r="D369" s="74">
        <v>0</v>
      </c>
      <c r="E369" s="74"/>
      <c r="F369" s="74">
        <f t="shared" si="191"/>
        <v>0</v>
      </c>
      <c r="G369" s="75"/>
      <c r="H369" s="74"/>
      <c r="I369" s="74">
        <v>0</v>
      </c>
      <c r="J369" s="74"/>
      <c r="K369" s="74">
        <f t="shared" si="192"/>
        <v>0</v>
      </c>
      <c r="L369" s="75"/>
      <c r="M369" s="74">
        <f t="shared" si="193"/>
        <v>0</v>
      </c>
      <c r="N369" s="74">
        <f t="shared" si="193"/>
        <v>0</v>
      </c>
      <c r="O369" s="74"/>
      <c r="P369" s="74">
        <f t="shared" si="194"/>
        <v>0</v>
      </c>
      <c r="Q369" s="75"/>
      <c r="R369" s="74"/>
      <c r="S369" s="74">
        <v>0</v>
      </c>
      <c r="T369" s="74"/>
      <c r="U369" s="74">
        <f t="shared" si="195"/>
        <v>0</v>
      </c>
      <c r="V369" s="75"/>
      <c r="W369" s="74"/>
      <c r="X369" s="74">
        <v>0</v>
      </c>
      <c r="Y369" s="74"/>
      <c r="Z369" s="74">
        <f t="shared" si="196"/>
        <v>0</v>
      </c>
      <c r="AA369" s="75"/>
      <c r="AB369" s="74">
        <f t="shared" si="197"/>
        <v>0</v>
      </c>
      <c r="AC369" s="74">
        <f t="shared" si="197"/>
        <v>0</v>
      </c>
      <c r="AD369" s="74"/>
      <c r="AE369" s="74">
        <f t="shared" si="198"/>
        <v>0</v>
      </c>
      <c r="AF369" s="75"/>
      <c r="AG369" s="74"/>
      <c r="AH369" s="74">
        <v>0</v>
      </c>
      <c r="AI369" s="74"/>
      <c r="AJ369" s="74">
        <f t="shared" si="199"/>
        <v>0</v>
      </c>
      <c r="AK369" s="75"/>
      <c r="AL369" s="74"/>
      <c r="AM369" s="74">
        <v>0</v>
      </c>
      <c r="AN369" s="74"/>
      <c r="AO369" s="74">
        <f t="shared" si="200"/>
        <v>0</v>
      </c>
      <c r="AP369" s="75"/>
      <c r="AQ369" s="74"/>
      <c r="AR369" s="74">
        <v>0</v>
      </c>
      <c r="AS369" s="74"/>
      <c r="AT369" s="74">
        <f t="shared" si="201"/>
        <v>0</v>
      </c>
      <c r="AU369" s="75"/>
      <c r="AV369" s="74"/>
      <c r="AW369" s="74">
        <v>0</v>
      </c>
      <c r="AX369" s="74"/>
      <c r="AY369" s="74">
        <f t="shared" si="202"/>
        <v>0</v>
      </c>
      <c r="AZ369" s="75"/>
    </row>
    <row r="370" spans="1:52" s="46" customFormat="1" ht="12" hidden="1" customHeight="1">
      <c r="A370" s="417">
        <v>893</v>
      </c>
      <c r="B370" s="73" t="s">
        <v>359</v>
      </c>
      <c r="C370" s="74"/>
      <c r="D370" s="74">
        <v>0</v>
      </c>
      <c r="E370" s="74"/>
      <c r="F370" s="74">
        <f t="shared" si="191"/>
        <v>0</v>
      </c>
      <c r="G370" s="75"/>
      <c r="H370" s="74"/>
      <c r="I370" s="74">
        <v>0</v>
      </c>
      <c r="J370" s="74"/>
      <c r="K370" s="74">
        <f t="shared" si="192"/>
        <v>0</v>
      </c>
      <c r="L370" s="75"/>
      <c r="M370" s="74">
        <f t="shared" si="193"/>
        <v>0</v>
      </c>
      <c r="N370" s="74">
        <f t="shared" si="193"/>
        <v>0</v>
      </c>
      <c r="O370" s="74"/>
      <c r="P370" s="74">
        <f t="shared" si="194"/>
        <v>0</v>
      </c>
      <c r="Q370" s="75"/>
      <c r="R370" s="74"/>
      <c r="S370" s="74">
        <v>0</v>
      </c>
      <c r="T370" s="74"/>
      <c r="U370" s="74">
        <f t="shared" si="195"/>
        <v>0</v>
      </c>
      <c r="V370" s="75"/>
      <c r="W370" s="74"/>
      <c r="X370" s="74">
        <v>0</v>
      </c>
      <c r="Y370" s="74"/>
      <c r="Z370" s="74">
        <f t="shared" si="196"/>
        <v>0</v>
      </c>
      <c r="AA370" s="75"/>
      <c r="AB370" s="74">
        <f t="shared" si="197"/>
        <v>0</v>
      </c>
      <c r="AC370" s="74">
        <f t="shared" si="197"/>
        <v>0</v>
      </c>
      <c r="AD370" s="74"/>
      <c r="AE370" s="74">
        <f t="shared" si="198"/>
        <v>0</v>
      </c>
      <c r="AF370" s="75"/>
      <c r="AG370" s="74"/>
      <c r="AH370" s="74">
        <v>0</v>
      </c>
      <c r="AI370" s="74"/>
      <c r="AJ370" s="74">
        <f t="shared" si="199"/>
        <v>0</v>
      </c>
      <c r="AK370" s="75"/>
      <c r="AL370" s="74"/>
      <c r="AM370" s="74">
        <v>0</v>
      </c>
      <c r="AN370" s="74"/>
      <c r="AO370" s="74">
        <f t="shared" si="200"/>
        <v>0</v>
      </c>
      <c r="AP370" s="75"/>
      <c r="AQ370" s="74"/>
      <c r="AR370" s="74">
        <v>0</v>
      </c>
      <c r="AS370" s="74"/>
      <c r="AT370" s="74">
        <f t="shared" si="201"/>
        <v>0</v>
      </c>
      <c r="AU370" s="75"/>
      <c r="AV370" s="74"/>
      <c r="AW370" s="74">
        <v>0</v>
      </c>
      <c r="AX370" s="74"/>
      <c r="AY370" s="74">
        <f t="shared" si="202"/>
        <v>0</v>
      </c>
      <c r="AZ370" s="75"/>
    </row>
    <row r="371" spans="1:52" s="46" customFormat="1" ht="12" hidden="1" customHeight="1">
      <c r="A371" s="417">
        <v>894</v>
      </c>
      <c r="B371" s="73" t="s">
        <v>360</v>
      </c>
      <c r="C371" s="74"/>
      <c r="D371" s="74">
        <v>0</v>
      </c>
      <c r="E371" s="74"/>
      <c r="F371" s="74">
        <f t="shared" si="191"/>
        <v>0</v>
      </c>
      <c r="G371" s="75"/>
      <c r="H371" s="74"/>
      <c r="I371" s="74">
        <v>0</v>
      </c>
      <c r="J371" s="74"/>
      <c r="K371" s="74">
        <f t="shared" si="192"/>
        <v>0</v>
      </c>
      <c r="L371" s="75"/>
      <c r="M371" s="74">
        <f t="shared" si="193"/>
        <v>0</v>
      </c>
      <c r="N371" s="74">
        <f t="shared" si="193"/>
        <v>0</v>
      </c>
      <c r="O371" s="74"/>
      <c r="P371" s="74">
        <f t="shared" si="194"/>
        <v>0</v>
      </c>
      <c r="Q371" s="75"/>
      <c r="R371" s="74"/>
      <c r="S371" s="74">
        <v>0</v>
      </c>
      <c r="T371" s="74"/>
      <c r="U371" s="74">
        <f t="shared" si="195"/>
        <v>0</v>
      </c>
      <c r="V371" s="75"/>
      <c r="W371" s="74"/>
      <c r="X371" s="74">
        <v>0</v>
      </c>
      <c r="Y371" s="74"/>
      <c r="Z371" s="74">
        <f t="shared" si="196"/>
        <v>0</v>
      </c>
      <c r="AA371" s="75"/>
      <c r="AB371" s="74">
        <f t="shared" si="197"/>
        <v>0</v>
      </c>
      <c r="AC371" s="74">
        <f t="shared" si="197"/>
        <v>0</v>
      </c>
      <c r="AD371" s="74"/>
      <c r="AE371" s="74">
        <f t="shared" si="198"/>
        <v>0</v>
      </c>
      <c r="AF371" s="75"/>
      <c r="AG371" s="74"/>
      <c r="AH371" s="74">
        <v>0</v>
      </c>
      <c r="AI371" s="74"/>
      <c r="AJ371" s="74">
        <f t="shared" si="199"/>
        <v>0</v>
      </c>
      <c r="AK371" s="75"/>
      <c r="AL371" s="74"/>
      <c r="AM371" s="74">
        <v>0</v>
      </c>
      <c r="AN371" s="74"/>
      <c r="AO371" s="74">
        <f t="shared" si="200"/>
        <v>0</v>
      </c>
      <c r="AP371" s="75"/>
      <c r="AQ371" s="74"/>
      <c r="AR371" s="74">
        <v>0</v>
      </c>
      <c r="AS371" s="74"/>
      <c r="AT371" s="74">
        <f t="shared" si="201"/>
        <v>0</v>
      </c>
      <c r="AU371" s="75"/>
      <c r="AV371" s="74"/>
      <c r="AW371" s="74">
        <v>0</v>
      </c>
      <c r="AX371" s="74"/>
      <c r="AY371" s="74">
        <f t="shared" si="202"/>
        <v>0</v>
      </c>
      <c r="AZ371" s="75"/>
    </row>
    <row r="372" spans="1:52" s="46" customFormat="1" ht="12" hidden="1" customHeight="1">
      <c r="A372" s="417">
        <v>898</v>
      </c>
      <c r="B372" s="73" t="s">
        <v>361</v>
      </c>
      <c r="C372" s="74"/>
      <c r="D372" s="74"/>
      <c r="E372" s="74"/>
      <c r="F372" s="74">
        <f t="shared" si="191"/>
        <v>0</v>
      </c>
      <c r="G372" s="75"/>
      <c r="H372" s="74"/>
      <c r="I372" s="74"/>
      <c r="J372" s="74"/>
      <c r="K372" s="74">
        <f t="shared" si="192"/>
        <v>0</v>
      </c>
      <c r="L372" s="75"/>
      <c r="M372" s="74">
        <f t="shared" si="193"/>
        <v>0</v>
      </c>
      <c r="N372" s="74">
        <f t="shared" si="193"/>
        <v>0</v>
      </c>
      <c r="O372" s="74"/>
      <c r="P372" s="74">
        <f t="shared" si="194"/>
        <v>0</v>
      </c>
      <c r="Q372" s="75"/>
      <c r="R372" s="74"/>
      <c r="S372" s="74"/>
      <c r="T372" s="74"/>
      <c r="U372" s="74">
        <f t="shared" si="195"/>
        <v>0</v>
      </c>
      <c r="V372" s="75"/>
      <c r="W372" s="74"/>
      <c r="X372" s="74"/>
      <c r="Y372" s="74"/>
      <c r="Z372" s="74">
        <f t="shared" si="196"/>
        <v>0</v>
      </c>
      <c r="AA372" s="75"/>
      <c r="AB372" s="74">
        <f t="shared" si="197"/>
        <v>0</v>
      </c>
      <c r="AC372" s="74">
        <f t="shared" si="197"/>
        <v>0</v>
      </c>
      <c r="AD372" s="74"/>
      <c r="AE372" s="74">
        <f t="shared" si="198"/>
        <v>0</v>
      </c>
      <c r="AF372" s="75"/>
      <c r="AG372" s="74"/>
      <c r="AH372" s="74"/>
      <c r="AI372" s="74"/>
      <c r="AJ372" s="74">
        <f t="shared" si="199"/>
        <v>0</v>
      </c>
      <c r="AK372" s="75"/>
      <c r="AL372" s="74"/>
      <c r="AM372" s="74"/>
      <c r="AN372" s="74"/>
      <c r="AO372" s="74">
        <f t="shared" si="200"/>
        <v>0</v>
      </c>
      <c r="AP372" s="75"/>
      <c r="AQ372" s="74"/>
      <c r="AR372" s="74"/>
      <c r="AS372" s="74"/>
      <c r="AT372" s="74">
        <f t="shared" si="201"/>
        <v>0</v>
      </c>
      <c r="AU372" s="75"/>
      <c r="AV372" s="74"/>
      <c r="AW372" s="74"/>
      <c r="AX372" s="74"/>
      <c r="AY372" s="74">
        <f t="shared" si="202"/>
        <v>0</v>
      </c>
      <c r="AZ372" s="75"/>
    </row>
    <row r="373" spans="1:52" s="46" customFormat="1" ht="12" hidden="1" customHeight="1">
      <c r="A373" s="417">
        <v>899</v>
      </c>
      <c r="B373" s="73" t="s">
        <v>362</v>
      </c>
      <c r="C373" s="74"/>
      <c r="D373" s="74">
        <v>0</v>
      </c>
      <c r="E373" s="74"/>
      <c r="F373" s="74">
        <f t="shared" si="191"/>
        <v>0</v>
      </c>
      <c r="G373" s="75"/>
      <c r="H373" s="74"/>
      <c r="I373" s="74">
        <v>0</v>
      </c>
      <c r="J373" s="74"/>
      <c r="K373" s="74">
        <f t="shared" si="192"/>
        <v>0</v>
      </c>
      <c r="L373" s="75"/>
      <c r="M373" s="74">
        <f t="shared" si="193"/>
        <v>0</v>
      </c>
      <c r="N373" s="74">
        <f t="shared" si="193"/>
        <v>0</v>
      </c>
      <c r="O373" s="74"/>
      <c r="P373" s="74">
        <f t="shared" si="194"/>
        <v>0</v>
      </c>
      <c r="Q373" s="75"/>
      <c r="R373" s="74"/>
      <c r="S373" s="74">
        <v>0</v>
      </c>
      <c r="T373" s="74"/>
      <c r="U373" s="74">
        <f t="shared" si="195"/>
        <v>0</v>
      </c>
      <c r="V373" s="75"/>
      <c r="W373" s="74"/>
      <c r="X373" s="74">
        <v>0</v>
      </c>
      <c r="Y373" s="74"/>
      <c r="Z373" s="74">
        <f t="shared" si="196"/>
        <v>0</v>
      </c>
      <c r="AA373" s="75"/>
      <c r="AB373" s="74">
        <f t="shared" si="197"/>
        <v>0</v>
      </c>
      <c r="AC373" s="74">
        <f t="shared" si="197"/>
        <v>0</v>
      </c>
      <c r="AD373" s="74"/>
      <c r="AE373" s="74">
        <f t="shared" si="198"/>
        <v>0</v>
      </c>
      <c r="AF373" s="75"/>
      <c r="AG373" s="74"/>
      <c r="AH373" s="74">
        <v>0</v>
      </c>
      <c r="AI373" s="74"/>
      <c r="AJ373" s="74">
        <f t="shared" si="199"/>
        <v>0</v>
      </c>
      <c r="AK373" s="75"/>
      <c r="AL373" s="74"/>
      <c r="AM373" s="74">
        <v>0</v>
      </c>
      <c r="AN373" s="74"/>
      <c r="AO373" s="74">
        <f t="shared" si="200"/>
        <v>0</v>
      </c>
      <c r="AP373" s="75"/>
      <c r="AQ373" s="74"/>
      <c r="AR373" s="74">
        <v>0</v>
      </c>
      <c r="AS373" s="74"/>
      <c r="AT373" s="74">
        <f t="shared" si="201"/>
        <v>0</v>
      </c>
      <c r="AU373" s="75"/>
      <c r="AV373" s="74"/>
      <c r="AW373" s="74">
        <v>0</v>
      </c>
      <c r="AX373" s="74"/>
      <c r="AY373" s="74">
        <f t="shared" si="202"/>
        <v>0</v>
      </c>
      <c r="AZ373" s="75"/>
    </row>
    <row r="374" spans="1:52" s="46" customFormat="1" ht="12" hidden="1" customHeight="1">
      <c r="A374" s="145"/>
      <c r="B374" s="73"/>
      <c r="C374" s="74"/>
      <c r="D374" s="74"/>
      <c r="E374" s="74"/>
      <c r="F374" s="74"/>
      <c r="G374" s="75"/>
      <c r="H374" s="74"/>
      <c r="I374" s="74"/>
      <c r="J374" s="74"/>
      <c r="K374" s="74"/>
      <c r="L374" s="75"/>
      <c r="M374" s="74"/>
      <c r="N374" s="74"/>
      <c r="O374" s="74"/>
      <c r="P374" s="74"/>
      <c r="Q374" s="75"/>
      <c r="R374" s="74"/>
      <c r="S374" s="74"/>
      <c r="T374" s="74"/>
      <c r="U374" s="74"/>
      <c r="V374" s="75"/>
      <c r="W374" s="74"/>
      <c r="X374" s="74"/>
      <c r="Y374" s="74"/>
      <c r="Z374" s="74"/>
      <c r="AA374" s="75"/>
      <c r="AB374" s="74"/>
      <c r="AC374" s="74"/>
      <c r="AD374" s="74"/>
      <c r="AE374" s="74"/>
      <c r="AF374" s="75"/>
      <c r="AG374" s="74"/>
      <c r="AH374" s="74"/>
      <c r="AI374" s="74"/>
      <c r="AJ374" s="74"/>
      <c r="AK374" s="75"/>
      <c r="AL374" s="74"/>
      <c r="AM374" s="74"/>
      <c r="AN374" s="74"/>
      <c r="AO374" s="74"/>
      <c r="AP374" s="75"/>
      <c r="AQ374" s="74"/>
      <c r="AR374" s="74"/>
      <c r="AS374" s="74"/>
      <c r="AT374" s="74"/>
      <c r="AU374" s="75"/>
      <c r="AV374" s="74"/>
      <c r="AW374" s="74"/>
      <c r="AX374" s="74"/>
      <c r="AY374" s="74"/>
      <c r="AZ374" s="75"/>
    </row>
    <row r="375" spans="1:52" s="47" customFormat="1" ht="12" customHeight="1">
      <c r="A375" s="55"/>
      <c r="B375" s="134" t="s">
        <v>477</v>
      </c>
      <c r="C375" s="76">
        <f>SUM(C360:C374)</f>
        <v>0</v>
      </c>
      <c r="D375" s="76">
        <f>SUM(D360:D374)</f>
        <v>250</v>
      </c>
      <c r="E375" s="76"/>
      <c r="F375" s="76">
        <f>SUM(C375:E375)</f>
        <v>250</v>
      </c>
      <c r="G375" s="77"/>
      <c r="H375" s="76">
        <f>SUM(H360:H374)</f>
        <v>0</v>
      </c>
      <c r="I375" s="76">
        <f>SUM(I360:I374)</f>
        <v>250</v>
      </c>
      <c r="J375" s="76"/>
      <c r="K375" s="76">
        <f>SUM(H375:J375)</f>
        <v>250</v>
      </c>
      <c r="L375" s="77"/>
      <c r="M375" s="76">
        <f>INDEX($C375:$E375,1,MATCH(M$8,$C$8:$E$8,0))-INDEX($H375:$J375,1,MATCH(M$8,$H$8:$J$8,0))</f>
        <v>0</v>
      </c>
      <c r="N375" s="76">
        <f>INDEX($C375:$E375,1,MATCH(N$8,$C$8:$E$8,0))-INDEX($H375:$J375,1,MATCH(N$8,$H$8:$J$8,0))</f>
        <v>0</v>
      </c>
      <c r="O375" s="76"/>
      <c r="P375" s="76">
        <f>SUM(M375:O375)</f>
        <v>0</v>
      </c>
      <c r="Q375" s="77"/>
      <c r="R375" s="76">
        <f>SUM(R360:R374)</f>
        <v>0</v>
      </c>
      <c r="S375" s="76">
        <f>SUM(S360:S374)</f>
        <v>25250</v>
      </c>
      <c r="T375" s="76"/>
      <c r="U375" s="76">
        <f>SUM(R375:T375)</f>
        <v>25250</v>
      </c>
      <c r="V375" s="77"/>
      <c r="W375" s="76">
        <f>SUM(W360:W374)</f>
        <v>0</v>
      </c>
      <c r="X375" s="76">
        <f>SUM(X360:X374)</f>
        <v>25250</v>
      </c>
      <c r="Y375" s="76"/>
      <c r="Z375" s="76">
        <f>SUM(W375:Y375)</f>
        <v>25250</v>
      </c>
      <c r="AA375" s="77"/>
      <c r="AB375" s="76">
        <f>INDEX($C375:$E375,1,MATCH(AB$8,$C$8:$E$8,0))-INDEX($H375:$J375,1,MATCH(AB$8,$H$8:$J$8,0))</f>
        <v>0</v>
      </c>
      <c r="AC375" s="76">
        <f>INDEX($C375:$E375,1,MATCH(AC$8,$C$8:$E$8,0))-INDEX($H375:$J375,1,MATCH(AC$8,$H$8:$J$8,0))</f>
        <v>0</v>
      </c>
      <c r="AD375" s="76"/>
      <c r="AE375" s="76">
        <f>SUM(AB375:AD375)</f>
        <v>0</v>
      </c>
      <c r="AF375" s="77"/>
      <c r="AG375" s="76">
        <f>SUM(AG360:AG374)</f>
        <v>0</v>
      </c>
      <c r="AH375" s="76">
        <f>SUM(AH360:AH374)</f>
        <v>64624.759999999995</v>
      </c>
      <c r="AI375" s="76"/>
      <c r="AJ375" s="76">
        <f>SUM(AG375:AI375)</f>
        <v>64624.759999999995</v>
      </c>
      <c r="AK375" s="77"/>
      <c r="AL375" s="76">
        <f>SUM(AL360:AL374)</f>
        <v>0</v>
      </c>
      <c r="AM375" s="76">
        <f>SUM(AM360:AM374)</f>
        <v>59624.71</v>
      </c>
      <c r="AN375" s="76"/>
      <c r="AO375" s="76">
        <f>SUM(AL375:AN375)</f>
        <v>59624.71</v>
      </c>
      <c r="AP375" s="77"/>
      <c r="AQ375" s="76">
        <f>SUM(AQ360:AQ374)</f>
        <v>0</v>
      </c>
      <c r="AR375" s="76">
        <f>SUM(AR360:AR374)</f>
        <v>16313.03</v>
      </c>
      <c r="AS375" s="76"/>
      <c r="AT375" s="76">
        <f>SUM(AQ375:AS375)</f>
        <v>16313.03</v>
      </c>
      <c r="AU375" s="77"/>
      <c r="AV375" s="76">
        <f>SUM(AV360:AV374)</f>
        <v>0</v>
      </c>
      <c r="AW375" s="76">
        <f>SUM(AW360:AW374)</f>
        <v>16313.03</v>
      </c>
      <c r="AX375" s="76"/>
      <c r="AY375" s="76">
        <f>SUM(AV375:AX375)</f>
        <v>16313.03</v>
      </c>
      <c r="AZ375" s="77"/>
    </row>
    <row r="376" spans="1:52" s="47" customFormat="1" ht="12" customHeight="1">
      <c r="A376" s="55"/>
      <c r="B376" s="134"/>
      <c r="C376" s="403"/>
      <c r="D376" s="403"/>
      <c r="E376" s="403"/>
      <c r="F376" s="403"/>
      <c r="G376" s="82"/>
      <c r="H376" s="403"/>
      <c r="I376" s="403"/>
      <c r="J376" s="403"/>
      <c r="K376" s="403"/>
      <c r="L376" s="82"/>
      <c r="M376" s="403"/>
      <c r="N376" s="403"/>
      <c r="O376" s="403"/>
      <c r="P376" s="403"/>
      <c r="Q376" s="82"/>
      <c r="R376" s="403"/>
      <c r="S376" s="403"/>
      <c r="T376" s="403"/>
      <c r="U376" s="403"/>
      <c r="V376" s="82"/>
      <c r="W376" s="403"/>
      <c r="X376" s="403"/>
      <c r="Y376" s="403"/>
      <c r="Z376" s="403"/>
      <c r="AA376" s="82"/>
      <c r="AB376" s="403"/>
      <c r="AC376" s="403"/>
      <c r="AD376" s="403"/>
      <c r="AE376" s="403"/>
      <c r="AF376" s="82"/>
      <c r="AG376" s="403"/>
      <c r="AH376" s="403"/>
      <c r="AI376" s="403"/>
      <c r="AJ376" s="403"/>
      <c r="AK376" s="82"/>
      <c r="AL376" s="403"/>
      <c r="AM376" s="403"/>
      <c r="AN376" s="403"/>
      <c r="AO376" s="403"/>
      <c r="AP376" s="82"/>
      <c r="AQ376" s="403"/>
      <c r="AR376" s="403"/>
      <c r="AS376" s="403"/>
      <c r="AT376" s="403"/>
      <c r="AU376" s="82"/>
      <c r="AV376" s="403"/>
      <c r="AW376" s="403"/>
      <c r="AX376" s="403"/>
      <c r="AY376" s="403"/>
      <c r="AZ376" s="82"/>
    </row>
    <row r="377" spans="1:52" s="46" customFormat="1" ht="12" customHeight="1">
      <c r="A377" s="134" t="s">
        <v>145</v>
      </c>
      <c r="C377" s="74"/>
      <c r="D377" s="74"/>
      <c r="E377" s="74"/>
      <c r="F377" s="74"/>
      <c r="G377" s="75"/>
      <c r="H377" s="74"/>
      <c r="I377" s="74"/>
      <c r="J377" s="74"/>
      <c r="K377" s="74"/>
      <c r="L377" s="75"/>
      <c r="M377" s="74"/>
      <c r="N377" s="74"/>
      <c r="O377" s="74"/>
      <c r="P377" s="74"/>
      <c r="Q377" s="75"/>
      <c r="R377" s="74"/>
      <c r="S377" s="74"/>
      <c r="T377" s="74"/>
      <c r="U377" s="74"/>
      <c r="V377" s="75"/>
      <c r="W377" s="74"/>
      <c r="X377" s="74"/>
      <c r="Y377" s="74"/>
      <c r="Z377" s="74"/>
      <c r="AA377" s="75"/>
      <c r="AB377" s="74"/>
      <c r="AC377" s="74"/>
      <c r="AD377" s="74"/>
      <c r="AE377" s="74"/>
      <c r="AF377" s="75"/>
      <c r="AG377" s="74"/>
      <c r="AH377" s="74"/>
      <c r="AI377" s="74"/>
      <c r="AJ377" s="74"/>
      <c r="AK377" s="75"/>
      <c r="AL377" s="74"/>
      <c r="AM377" s="74"/>
      <c r="AN377" s="74"/>
      <c r="AO377" s="74"/>
      <c r="AP377" s="75"/>
      <c r="AQ377" s="74"/>
      <c r="AR377" s="74"/>
      <c r="AS377" s="74"/>
      <c r="AT377" s="74"/>
      <c r="AU377" s="75"/>
      <c r="AV377" s="74"/>
      <c r="AW377" s="74"/>
      <c r="AX377" s="74"/>
      <c r="AY377" s="74"/>
      <c r="AZ377" s="75"/>
    </row>
    <row r="378" spans="1:52" s="46" customFormat="1" ht="12" hidden="1" customHeight="1">
      <c r="A378" s="145" t="s">
        <v>24</v>
      </c>
      <c r="B378" s="73"/>
      <c r="C378" s="74"/>
      <c r="D378" s="74"/>
      <c r="E378" s="74"/>
      <c r="F378" s="74">
        <f>SUM(C378:E378)</f>
        <v>0</v>
      </c>
      <c r="G378" s="75"/>
      <c r="H378" s="74"/>
      <c r="I378" s="74"/>
      <c r="J378" s="74"/>
      <c r="K378" s="74">
        <f>SUM(H378:J378)</f>
        <v>0</v>
      </c>
      <c r="L378" s="75"/>
      <c r="M378" s="74">
        <f t="shared" ref="M378:N382" si="203">INDEX($C378:$E378,1,MATCH(M$8,$C$8:$E$8,0))-INDEX($H378:$J378,1,MATCH(M$8,$H$8:$J$8,0))</f>
        <v>0</v>
      </c>
      <c r="N378" s="74">
        <f t="shared" si="203"/>
        <v>0</v>
      </c>
      <c r="O378" s="74"/>
      <c r="P378" s="74">
        <f>SUM(M378:O378)</f>
        <v>0</v>
      </c>
      <c r="Q378" s="75"/>
      <c r="R378" s="74"/>
      <c r="S378" s="74"/>
      <c r="T378" s="74"/>
      <c r="U378" s="74">
        <f>SUM(R378:T378)</f>
        <v>0</v>
      </c>
      <c r="V378" s="75"/>
      <c r="W378" s="74"/>
      <c r="X378" s="74"/>
      <c r="Y378" s="74"/>
      <c r="Z378" s="74">
        <f>SUM(W378:Y378)</f>
        <v>0</v>
      </c>
      <c r="AA378" s="75"/>
      <c r="AB378" s="74">
        <f t="shared" ref="AB378:AC382" si="204">INDEX($C378:$E378,1,MATCH(AB$8,$C$8:$E$8,0))-INDEX($H378:$J378,1,MATCH(AB$8,$H$8:$J$8,0))</f>
        <v>0</v>
      </c>
      <c r="AC378" s="74">
        <f t="shared" si="204"/>
        <v>0</v>
      </c>
      <c r="AD378" s="74"/>
      <c r="AE378" s="74">
        <f>SUM(AB378:AD378)</f>
        <v>0</v>
      </c>
      <c r="AF378" s="75"/>
      <c r="AG378" s="74"/>
      <c r="AH378" s="74"/>
      <c r="AI378" s="74"/>
      <c r="AJ378" s="74">
        <f>SUM(AG378:AI378)</f>
        <v>0</v>
      </c>
      <c r="AK378" s="75"/>
      <c r="AL378" s="74"/>
      <c r="AM378" s="74"/>
      <c r="AN378" s="74"/>
      <c r="AO378" s="74">
        <f>SUM(AL378:AN378)</f>
        <v>0</v>
      </c>
      <c r="AP378" s="75"/>
      <c r="AQ378" s="74"/>
      <c r="AR378" s="74"/>
      <c r="AS378" s="74"/>
      <c r="AT378" s="74">
        <f>SUM(AQ378:AS378)</f>
        <v>0</v>
      </c>
      <c r="AU378" s="75"/>
      <c r="AV378" s="74"/>
      <c r="AW378" s="74"/>
      <c r="AX378" s="74"/>
      <c r="AY378" s="74">
        <f>SUM(AV378:AX378)</f>
        <v>0</v>
      </c>
      <c r="AZ378" s="75"/>
    </row>
    <row r="379" spans="1:52" s="46" customFormat="1" ht="12" hidden="1" customHeight="1">
      <c r="A379" s="417">
        <v>900</v>
      </c>
      <c r="B379" s="73" t="s">
        <v>145</v>
      </c>
      <c r="C379" s="74"/>
      <c r="D379" s="74">
        <v>0</v>
      </c>
      <c r="E379" s="74"/>
      <c r="F379" s="74">
        <f>SUM(C379:E379)</f>
        <v>0</v>
      </c>
      <c r="G379" s="75"/>
      <c r="H379" s="74"/>
      <c r="I379" s="74">
        <v>0</v>
      </c>
      <c r="J379" s="74"/>
      <c r="K379" s="74">
        <f>SUM(H379:J379)</f>
        <v>0</v>
      </c>
      <c r="L379" s="75"/>
      <c r="M379" s="74">
        <f t="shared" si="203"/>
        <v>0</v>
      </c>
      <c r="N379" s="74">
        <f t="shared" si="203"/>
        <v>0</v>
      </c>
      <c r="O379" s="74"/>
      <c r="P379" s="74">
        <f>SUM(M379:O379)</f>
        <v>0</v>
      </c>
      <c r="Q379" s="75"/>
      <c r="R379" s="74"/>
      <c r="S379" s="74">
        <v>0</v>
      </c>
      <c r="T379" s="74"/>
      <c r="U379" s="74">
        <f>SUM(R379:T379)</f>
        <v>0</v>
      </c>
      <c r="V379" s="75"/>
      <c r="W379" s="74"/>
      <c r="X379" s="74">
        <v>0</v>
      </c>
      <c r="Y379" s="74"/>
      <c r="Z379" s="74">
        <f>SUM(W379:Y379)</f>
        <v>0</v>
      </c>
      <c r="AA379" s="75"/>
      <c r="AB379" s="74">
        <f t="shared" si="204"/>
        <v>0</v>
      </c>
      <c r="AC379" s="74">
        <f t="shared" si="204"/>
        <v>0</v>
      </c>
      <c r="AD379" s="74"/>
      <c r="AE379" s="74">
        <f>SUM(AB379:AD379)</f>
        <v>0</v>
      </c>
      <c r="AF379" s="75"/>
      <c r="AG379" s="74"/>
      <c r="AH379" s="74">
        <v>0</v>
      </c>
      <c r="AI379" s="74"/>
      <c r="AJ379" s="74">
        <f>SUM(AG379:AI379)</f>
        <v>0</v>
      </c>
      <c r="AK379" s="75"/>
      <c r="AL379" s="74"/>
      <c r="AM379" s="74">
        <v>0</v>
      </c>
      <c r="AN379" s="74"/>
      <c r="AO379" s="74">
        <f>SUM(AL379:AN379)</f>
        <v>0</v>
      </c>
      <c r="AP379" s="75"/>
      <c r="AQ379" s="74"/>
      <c r="AR379" s="74">
        <v>0</v>
      </c>
      <c r="AS379" s="74"/>
      <c r="AT379" s="74">
        <f>SUM(AQ379:AS379)</f>
        <v>0</v>
      </c>
      <c r="AU379" s="75"/>
      <c r="AV379" s="74"/>
      <c r="AW379" s="74">
        <v>0</v>
      </c>
      <c r="AX379" s="74"/>
      <c r="AY379" s="74">
        <f>SUM(AV379:AX379)</f>
        <v>0</v>
      </c>
      <c r="AZ379" s="75"/>
    </row>
    <row r="380" spans="1:52" s="46" customFormat="1" ht="12" hidden="1" customHeight="1">
      <c r="A380" s="417">
        <v>910</v>
      </c>
      <c r="B380" s="73" t="s">
        <v>363</v>
      </c>
      <c r="C380" s="74"/>
      <c r="D380" s="74">
        <v>0</v>
      </c>
      <c r="E380" s="74"/>
      <c r="F380" s="74">
        <f>SUM(C380:E380)</f>
        <v>0</v>
      </c>
      <c r="G380" s="75"/>
      <c r="H380" s="74"/>
      <c r="I380" s="74">
        <v>0</v>
      </c>
      <c r="J380" s="74"/>
      <c r="K380" s="74">
        <f>SUM(H380:J380)</f>
        <v>0</v>
      </c>
      <c r="L380" s="75"/>
      <c r="M380" s="74">
        <f t="shared" si="203"/>
        <v>0</v>
      </c>
      <c r="N380" s="74">
        <f t="shared" si="203"/>
        <v>0</v>
      </c>
      <c r="O380" s="74"/>
      <c r="P380" s="74">
        <f>SUM(M380:O380)</f>
        <v>0</v>
      </c>
      <c r="Q380" s="75"/>
      <c r="R380" s="74"/>
      <c r="S380" s="74">
        <v>0</v>
      </c>
      <c r="T380" s="74"/>
      <c r="U380" s="74">
        <f>SUM(R380:T380)</f>
        <v>0</v>
      </c>
      <c r="V380" s="75"/>
      <c r="W380" s="74"/>
      <c r="X380" s="74">
        <v>0</v>
      </c>
      <c r="Y380" s="74"/>
      <c r="Z380" s="74">
        <f>SUM(W380:Y380)</f>
        <v>0</v>
      </c>
      <c r="AA380" s="75"/>
      <c r="AB380" s="74">
        <f t="shared" si="204"/>
        <v>0</v>
      </c>
      <c r="AC380" s="74">
        <f t="shared" si="204"/>
        <v>0</v>
      </c>
      <c r="AD380" s="74"/>
      <c r="AE380" s="74">
        <f>SUM(AB380:AD380)</f>
        <v>0</v>
      </c>
      <c r="AF380" s="75"/>
      <c r="AG380" s="74"/>
      <c r="AH380" s="74">
        <v>0</v>
      </c>
      <c r="AI380" s="74"/>
      <c r="AJ380" s="74">
        <f>SUM(AG380:AI380)</f>
        <v>0</v>
      </c>
      <c r="AK380" s="75"/>
      <c r="AL380" s="74"/>
      <c r="AM380" s="74">
        <v>0</v>
      </c>
      <c r="AN380" s="74"/>
      <c r="AO380" s="74">
        <f>SUM(AL380:AN380)</f>
        <v>0</v>
      </c>
      <c r="AP380" s="75"/>
      <c r="AQ380" s="74"/>
      <c r="AR380" s="74">
        <v>0</v>
      </c>
      <c r="AS380" s="74"/>
      <c r="AT380" s="74">
        <f>SUM(AQ380:AS380)</f>
        <v>0</v>
      </c>
      <c r="AU380" s="75"/>
      <c r="AV380" s="74"/>
      <c r="AW380" s="74">
        <v>0</v>
      </c>
      <c r="AX380" s="74"/>
      <c r="AY380" s="74">
        <f>SUM(AV380:AX380)</f>
        <v>0</v>
      </c>
      <c r="AZ380" s="75"/>
    </row>
    <row r="381" spans="1:52" s="46" customFormat="1" ht="12" hidden="1" customHeight="1">
      <c r="A381" s="417">
        <v>940</v>
      </c>
      <c r="B381" s="73" t="s">
        <v>364</v>
      </c>
      <c r="C381" s="74"/>
      <c r="D381" s="74">
        <v>0</v>
      </c>
      <c r="E381" s="74"/>
      <c r="F381" s="74">
        <f>SUM(C381:E381)</f>
        <v>0</v>
      </c>
      <c r="G381" s="75"/>
      <c r="H381" s="74"/>
      <c r="I381" s="74">
        <v>0</v>
      </c>
      <c r="J381" s="74"/>
      <c r="K381" s="74">
        <f>SUM(H381:J381)</f>
        <v>0</v>
      </c>
      <c r="L381" s="75"/>
      <c r="M381" s="74">
        <f t="shared" si="203"/>
        <v>0</v>
      </c>
      <c r="N381" s="74">
        <f t="shared" si="203"/>
        <v>0</v>
      </c>
      <c r="O381" s="74"/>
      <c r="P381" s="74">
        <f>SUM(M381:O381)</f>
        <v>0</v>
      </c>
      <c r="Q381" s="75"/>
      <c r="R381" s="74"/>
      <c r="S381" s="74">
        <v>0</v>
      </c>
      <c r="T381" s="74"/>
      <c r="U381" s="74">
        <f>SUM(R381:T381)</f>
        <v>0</v>
      </c>
      <c r="V381" s="75"/>
      <c r="W381" s="74"/>
      <c r="X381" s="74">
        <v>0</v>
      </c>
      <c r="Y381" s="74"/>
      <c r="Z381" s="74">
        <f>SUM(W381:Y381)</f>
        <v>0</v>
      </c>
      <c r="AA381" s="75"/>
      <c r="AB381" s="74">
        <f t="shared" si="204"/>
        <v>0</v>
      </c>
      <c r="AC381" s="74">
        <f t="shared" si="204"/>
        <v>0</v>
      </c>
      <c r="AD381" s="74"/>
      <c r="AE381" s="74">
        <f>SUM(AB381:AD381)</f>
        <v>0</v>
      </c>
      <c r="AF381" s="75"/>
      <c r="AG381" s="74"/>
      <c r="AH381" s="74">
        <v>0</v>
      </c>
      <c r="AI381" s="74"/>
      <c r="AJ381" s="74">
        <f>SUM(AG381:AI381)</f>
        <v>0</v>
      </c>
      <c r="AK381" s="75"/>
      <c r="AL381" s="74"/>
      <c r="AM381" s="74">
        <v>0</v>
      </c>
      <c r="AN381" s="74"/>
      <c r="AO381" s="74">
        <f>SUM(AL381:AN381)</f>
        <v>0</v>
      </c>
      <c r="AP381" s="75"/>
      <c r="AQ381" s="74"/>
      <c r="AR381" s="74">
        <v>0</v>
      </c>
      <c r="AS381" s="74"/>
      <c r="AT381" s="74">
        <f>SUM(AQ381:AS381)</f>
        <v>0</v>
      </c>
      <c r="AU381" s="75"/>
      <c r="AV381" s="74"/>
      <c r="AW381" s="74">
        <v>0</v>
      </c>
      <c r="AX381" s="74"/>
      <c r="AY381" s="74">
        <f>SUM(AV381:AX381)</f>
        <v>0</v>
      </c>
      <c r="AZ381" s="75"/>
    </row>
    <row r="382" spans="1:52" s="46" customFormat="1" ht="12" hidden="1" customHeight="1">
      <c r="A382" s="417">
        <v>999.1</v>
      </c>
      <c r="B382" s="73" t="s">
        <v>365</v>
      </c>
      <c r="C382" s="74"/>
      <c r="D382" s="74">
        <v>0</v>
      </c>
      <c r="E382" s="74"/>
      <c r="F382" s="74">
        <f>SUM(C382:E382)</f>
        <v>0</v>
      </c>
      <c r="G382" s="75"/>
      <c r="H382" s="74"/>
      <c r="I382" s="74">
        <v>0</v>
      </c>
      <c r="J382" s="74"/>
      <c r="K382" s="74">
        <f>SUM(H382:J382)</f>
        <v>0</v>
      </c>
      <c r="L382" s="75"/>
      <c r="M382" s="74">
        <f t="shared" si="203"/>
        <v>0</v>
      </c>
      <c r="N382" s="74">
        <f t="shared" si="203"/>
        <v>0</v>
      </c>
      <c r="O382" s="74"/>
      <c r="P382" s="74">
        <f>SUM(M382:O382)</f>
        <v>0</v>
      </c>
      <c r="Q382" s="75"/>
      <c r="R382" s="74"/>
      <c r="S382" s="74">
        <v>0</v>
      </c>
      <c r="T382" s="74"/>
      <c r="U382" s="74">
        <f>SUM(R382:T382)</f>
        <v>0</v>
      </c>
      <c r="V382" s="75"/>
      <c r="W382" s="74"/>
      <c r="X382" s="74">
        <v>0</v>
      </c>
      <c r="Y382" s="74"/>
      <c r="Z382" s="74">
        <f>SUM(W382:Y382)</f>
        <v>0</v>
      </c>
      <c r="AA382" s="75"/>
      <c r="AB382" s="74">
        <f t="shared" si="204"/>
        <v>0</v>
      </c>
      <c r="AC382" s="74">
        <f t="shared" si="204"/>
        <v>0</v>
      </c>
      <c r="AD382" s="74"/>
      <c r="AE382" s="74">
        <f>SUM(AB382:AD382)</f>
        <v>0</v>
      </c>
      <c r="AF382" s="75"/>
      <c r="AG382" s="74"/>
      <c r="AH382" s="74">
        <v>0</v>
      </c>
      <c r="AI382" s="74"/>
      <c r="AJ382" s="74">
        <f>SUM(AG382:AI382)</f>
        <v>0</v>
      </c>
      <c r="AK382" s="75"/>
      <c r="AL382" s="74"/>
      <c r="AM382" s="74">
        <v>0</v>
      </c>
      <c r="AN382" s="74"/>
      <c r="AO382" s="74">
        <f>SUM(AL382:AN382)</f>
        <v>0</v>
      </c>
      <c r="AP382" s="75"/>
      <c r="AQ382" s="74"/>
      <c r="AR382" s="74">
        <v>0</v>
      </c>
      <c r="AS382" s="74"/>
      <c r="AT382" s="74">
        <f>SUM(AQ382:AS382)</f>
        <v>0</v>
      </c>
      <c r="AU382" s="75"/>
      <c r="AV382" s="74"/>
      <c r="AW382" s="74">
        <v>0</v>
      </c>
      <c r="AX382" s="74"/>
      <c r="AY382" s="74">
        <f>SUM(AV382:AX382)</f>
        <v>0</v>
      </c>
      <c r="AZ382" s="75"/>
    </row>
    <row r="383" spans="1:52" s="46" customFormat="1" ht="12" hidden="1" customHeight="1">
      <c r="A383" s="145"/>
      <c r="B383" s="73"/>
      <c r="C383" s="74"/>
      <c r="D383" s="74"/>
      <c r="E383" s="74"/>
      <c r="F383" s="74"/>
      <c r="G383" s="75"/>
      <c r="H383" s="74"/>
      <c r="I383" s="74"/>
      <c r="J383" s="74"/>
      <c r="K383" s="74"/>
      <c r="L383" s="75"/>
      <c r="M383" s="74"/>
      <c r="N383" s="74"/>
      <c r="O383" s="74"/>
      <c r="P383" s="74"/>
      <c r="Q383" s="75"/>
      <c r="R383" s="74"/>
      <c r="S383" s="74"/>
      <c r="T383" s="74"/>
      <c r="U383" s="74"/>
      <c r="V383" s="75"/>
      <c r="W383" s="74"/>
      <c r="X383" s="74"/>
      <c r="Y383" s="74"/>
      <c r="Z383" s="74"/>
      <c r="AA383" s="75"/>
      <c r="AB383" s="74"/>
      <c r="AC383" s="74"/>
      <c r="AD383" s="74"/>
      <c r="AE383" s="74"/>
      <c r="AF383" s="75"/>
      <c r="AG383" s="74"/>
      <c r="AH383" s="74"/>
      <c r="AI383" s="74"/>
      <c r="AJ383" s="74"/>
      <c r="AK383" s="75"/>
      <c r="AL383" s="74"/>
      <c r="AM383" s="74"/>
      <c r="AN383" s="74"/>
      <c r="AO383" s="74"/>
      <c r="AP383" s="75"/>
      <c r="AQ383" s="74"/>
      <c r="AR383" s="74"/>
      <c r="AS383" s="74"/>
      <c r="AT383" s="74"/>
      <c r="AU383" s="75"/>
      <c r="AV383" s="74"/>
      <c r="AW383" s="74"/>
      <c r="AX383" s="74"/>
      <c r="AY383" s="74"/>
      <c r="AZ383" s="75"/>
    </row>
    <row r="384" spans="1:52" s="47" customFormat="1" ht="12" customHeight="1">
      <c r="A384" s="55"/>
      <c r="B384" s="134" t="s">
        <v>478</v>
      </c>
      <c r="C384" s="76">
        <f>SUM(C378:C383)</f>
        <v>0</v>
      </c>
      <c r="D384" s="76">
        <f>SUM(D378:D383)</f>
        <v>0</v>
      </c>
      <c r="E384" s="76"/>
      <c r="F384" s="76">
        <f>SUM(C384:E384)</f>
        <v>0</v>
      </c>
      <c r="G384" s="77"/>
      <c r="H384" s="76">
        <f>SUM(H378:H383)</f>
        <v>0</v>
      </c>
      <c r="I384" s="76">
        <f>SUM(I378:I383)</f>
        <v>0</v>
      </c>
      <c r="J384" s="76"/>
      <c r="K384" s="76">
        <f>SUM(H384:J384)</f>
        <v>0</v>
      </c>
      <c r="L384" s="77"/>
      <c r="M384" s="76">
        <f>INDEX($C384:$E384,1,MATCH(M$8,$C$8:$E$8,0))-INDEX($H384:$J384,1,MATCH(M$8,$H$8:$J$8,0))</f>
        <v>0</v>
      </c>
      <c r="N384" s="76">
        <f>INDEX($C384:$E384,1,MATCH(N$8,$C$8:$E$8,0))-INDEX($H384:$J384,1,MATCH(N$8,$H$8:$J$8,0))</f>
        <v>0</v>
      </c>
      <c r="O384" s="76"/>
      <c r="P384" s="76">
        <f>SUM(M384:O384)</f>
        <v>0</v>
      </c>
      <c r="Q384" s="77"/>
      <c r="R384" s="76">
        <f>SUM(R378:R383)</f>
        <v>0</v>
      </c>
      <c r="S384" s="76">
        <f>SUM(S378:S383)</f>
        <v>0</v>
      </c>
      <c r="T384" s="76"/>
      <c r="U384" s="76">
        <f>SUM(R384:T384)</f>
        <v>0</v>
      </c>
      <c r="V384" s="77"/>
      <c r="W384" s="76">
        <f>SUM(W378:W383)</f>
        <v>0</v>
      </c>
      <c r="X384" s="76">
        <f>SUM(X378:X383)</f>
        <v>0</v>
      </c>
      <c r="Y384" s="76"/>
      <c r="Z384" s="76">
        <f>SUM(W384:Y384)</f>
        <v>0</v>
      </c>
      <c r="AA384" s="77"/>
      <c r="AB384" s="76">
        <f>INDEX($C384:$E384,1,MATCH(AB$8,$C$8:$E$8,0))-INDEX($H384:$J384,1,MATCH(AB$8,$H$8:$J$8,0))</f>
        <v>0</v>
      </c>
      <c r="AC384" s="76">
        <f>INDEX($C384:$E384,1,MATCH(AC$8,$C$8:$E$8,0))-INDEX($H384:$J384,1,MATCH(AC$8,$H$8:$J$8,0))</f>
        <v>0</v>
      </c>
      <c r="AD384" s="76"/>
      <c r="AE384" s="76">
        <f>SUM(AB384:AD384)</f>
        <v>0</v>
      </c>
      <c r="AF384" s="77"/>
      <c r="AG384" s="76">
        <f>SUM(AG378:AG383)</f>
        <v>0</v>
      </c>
      <c r="AH384" s="76">
        <f>SUM(AH378:AH383)</f>
        <v>0</v>
      </c>
      <c r="AI384" s="76"/>
      <c r="AJ384" s="76">
        <f>SUM(AG384:AI384)</f>
        <v>0</v>
      </c>
      <c r="AK384" s="77"/>
      <c r="AL384" s="76">
        <f>SUM(AL378:AL383)</f>
        <v>0</v>
      </c>
      <c r="AM384" s="76">
        <f>SUM(AM378:AM383)</f>
        <v>0</v>
      </c>
      <c r="AN384" s="76"/>
      <c r="AO384" s="76">
        <f>SUM(AL384:AN384)</f>
        <v>0</v>
      </c>
      <c r="AP384" s="77"/>
      <c r="AQ384" s="76">
        <f>SUM(AQ378:AQ383)</f>
        <v>0</v>
      </c>
      <c r="AR384" s="76">
        <f>SUM(AR378:AR383)</f>
        <v>0</v>
      </c>
      <c r="AS384" s="76"/>
      <c r="AT384" s="76">
        <f>SUM(AQ384:AS384)</f>
        <v>0</v>
      </c>
      <c r="AU384" s="77"/>
      <c r="AV384" s="76">
        <f>SUM(AV378:AV383)</f>
        <v>0</v>
      </c>
      <c r="AW384" s="76">
        <f>SUM(AW378:AW383)</f>
        <v>0</v>
      </c>
      <c r="AX384" s="76"/>
      <c r="AY384" s="76">
        <f>SUM(AV384:AX384)</f>
        <v>0</v>
      </c>
      <c r="AZ384" s="77"/>
    </row>
    <row r="385" spans="1:52" s="46" customFormat="1" ht="12" customHeight="1">
      <c r="A385" s="55"/>
      <c r="B385" s="78"/>
      <c r="C385" s="74"/>
      <c r="D385" s="74"/>
      <c r="E385" s="74"/>
      <c r="F385" s="74"/>
      <c r="G385" s="75"/>
      <c r="H385" s="74"/>
      <c r="I385" s="74"/>
      <c r="J385" s="74"/>
      <c r="K385" s="74"/>
      <c r="L385" s="75"/>
      <c r="M385" s="74"/>
      <c r="N385" s="74"/>
      <c r="O385" s="74"/>
      <c r="P385" s="74"/>
      <c r="Q385" s="75"/>
      <c r="R385" s="74"/>
      <c r="S385" s="74"/>
      <c r="T385" s="74"/>
      <c r="U385" s="74"/>
      <c r="V385" s="75"/>
      <c r="W385" s="74"/>
      <c r="X385" s="74"/>
      <c r="Y385" s="74"/>
      <c r="Z385" s="74"/>
      <c r="AA385" s="75"/>
      <c r="AB385" s="74"/>
      <c r="AC385" s="74"/>
      <c r="AD385" s="74"/>
      <c r="AE385" s="74"/>
      <c r="AF385" s="75"/>
      <c r="AG385" s="74"/>
      <c r="AH385" s="74"/>
      <c r="AI385" s="74"/>
      <c r="AJ385" s="74"/>
      <c r="AK385" s="75"/>
      <c r="AL385" s="74"/>
      <c r="AM385" s="74"/>
      <c r="AN385" s="74"/>
      <c r="AO385" s="74"/>
      <c r="AP385" s="75"/>
      <c r="AQ385" s="74"/>
      <c r="AR385" s="74"/>
      <c r="AS385" s="74"/>
      <c r="AT385" s="74"/>
      <c r="AU385" s="75"/>
      <c r="AV385" s="74"/>
      <c r="AW385" s="74"/>
      <c r="AX385" s="74"/>
      <c r="AY385" s="74"/>
      <c r="AZ385" s="75"/>
    </row>
    <row r="386" spans="1:52" s="47" customFormat="1" ht="12" customHeight="1">
      <c r="A386" s="131" t="s">
        <v>58</v>
      </c>
      <c r="B386" s="78"/>
      <c r="C386" s="76">
        <f>C229+C245+C270+C291+C325+C342+C357+C375+C384</f>
        <v>0</v>
      </c>
      <c r="D386" s="76">
        <f>D229+D245+D270+D291+D325+D342+D357+D375+D384</f>
        <v>527154.04</v>
      </c>
      <c r="E386" s="76"/>
      <c r="F386" s="76">
        <f>SUM(C386:E386)</f>
        <v>527154.04</v>
      </c>
      <c r="G386" s="77"/>
      <c r="H386" s="76">
        <f>H229+H245+H270+H291+H325+H342+H357+H375+H384</f>
        <v>0</v>
      </c>
      <c r="I386" s="76">
        <f>I229+I245+I270+I291+I325+I342+I357+I375+I384</f>
        <v>527154.04</v>
      </c>
      <c r="J386" s="76"/>
      <c r="K386" s="76">
        <f>SUM(H386:J386)</f>
        <v>527154.04</v>
      </c>
      <c r="L386" s="77"/>
      <c r="M386" s="76">
        <f>INDEX($C386:$E386,1,MATCH(M$8,$C$8:$E$8,0))-INDEX($H386:$J386,1,MATCH(M$8,$H$8:$J$8,0))</f>
        <v>0</v>
      </c>
      <c r="N386" s="76">
        <f>INDEX($C386:$E386,1,MATCH(N$8,$C$8:$E$8,0))-INDEX($H386:$J386,1,MATCH(N$8,$H$8:$J$8,0))</f>
        <v>0</v>
      </c>
      <c r="O386" s="76"/>
      <c r="P386" s="76">
        <f>SUM(M386:O386)</f>
        <v>0</v>
      </c>
      <c r="Q386" s="77"/>
      <c r="R386" s="76">
        <f>R229+R245+R270+R291+R325+R342+R357+R375+R384</f>
        <v>0</v>
      </c>
      <c r="S386" s="76">
        <f>S229+S245+S270+S291+S325+S342+S357+S375+S384</f>
        <v>1442162.7641666667</v>
      </c>
      <c r="T386" s="76"/>
      <c r="U386" s="76">
        <f>SUM(R386:T386)</f>
        <v>1442162.7641666667</v>
      </c>
      <c r="V386" s="77"/>
      <c r="W386" s="76">
        <f>W229+W245+W270+W291+W325+W342+W357+W375+W384</f>
        <v>0</v>
      </c>
      <c r="X386" s="76">
        <f>X229+X245+X270+X291+X325+X342+X357+X375+X384</f>
        <v>1443405.1016666668</v>
      </c>
      <c r="Y386" s="76"/>
      <c r="Z386" s="76">
        <f>SUM(W386:Y386)</f>
        <v>1443405.1016666668</v>
      </c>
      <c r="AA386" s="77"/>
      <c r="AB386" s="76">
        <f>INDEX($C386:$E386,1,MATCH(AB$8,$C$8:$E$8,0))-INDEX($H386:$J386,1,MATCH(AB$8,$H$8:$J$8,0))</f>
        <v>0</v>
      </c>
      <c r="AC386" s="76">
        <f>INDEX($C386:$E386,1,MATCH(AC$8,$C$8:$E$8,0))-INDEX($H386:$J386,1,MATCH(AC$8,$H$8:$J$8,0))</f>
        <v>0</v>
      </c>
      <c r="AD386" s="76"/>
      <c r="AE386" s="76">
        <f>SUM(AB386:AD386)</f>
        <v>0</v>
      </c>
      <c r="AF386" s="77"/>
      <c r="AG386" s="76">
        <f>AG229+AG245+AG270+AG291+AG325+AG342+AG357+AG375+AG384</f>
        <v>0</v>
      </c>
      <c r="AH386" s="76">
        <f>AH229+AH245+AH270+AH291+AH325+AH342+AH357+AH375+AH384</f>
        <v>1945797.5774166663</v>
      </c>
      <c r="AI386" s="76"/>
      <c r="AJ386" s="76">
        <f>SUM(AG386:AI386)</f>
        <v>1945797.5774166663</v>
      </c>
      <c r="AK386" s="77"/>
      <c r="AL386" s="76">
        <f>AL229+AL245+AL270+AL291+AL325+AL342+AL357+AL375+AL384</f>
        <v>0</v>
      </c>
      <c r="AM386" s="76">
        <f>AM229+AM245+AM270+AM291+AM325+AM342+AM357+AM375+AM384</f>
        <v>2691396.6240999997</v>
      </c>
      <c r="AN386" s="76"/>
      <c r="AO386" s="76">
        <f>SUM(AL386:AN386)</f>
        <v>2691396.6240999997</v>
      </c>
      <c r="AP386" s="77"/>
      <c r="AQ386" s="76">
        <f>AQ229+AQ245+AQ270+AQ291+AQ325+AQ342+AQ357+AQ375+AQ384</f>
        <v>0</v>
      </c>
      <c r="AR386" s="76">
        <f>AR229+AR245+AR270+AR291+AR325+AR342+AR357+AR375+AR384</f>
        <v>3330523.9998449581</v>
      </c>
      <c r="AS386" s="76"/>
      <c r="AT386" s="76">
        <f>SUM(AQ386:AS386)</f>
        <v>3330523.9998449581</v>
      </c>
      <c r="AU386" s="77"/>
      <c r="AV386" s="76">
        <f>AV229+AV245+AV270+AV291+AV325+AV342+AV357+AV375+AV384</f>
        <v>0</v>
      </c>
      <c r="AW386" s="76">
        <f>AW229+AW245+AW270+AW291+AW325+AW342+AW357+AW375+AW384</f>
        <v>3953361.7084570024</v>
      </c>
      <c r="AX386" s="76"/>
      <c r="AY386" s="76">
        <f>SUM(AV386:AX386)</f>
        <v>3953361.7084570024</v>
      </c>
      <c r="AZ386" s="77"/>
    </row>
    <row r="387" spans="1:52" s="47" customFormat="1">
      <c r="A387" s="131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  <c r="AS387" s="53"/>
      <c r="AT387" s="53"/>
      <c r="AU387" s="53"/>
      <c r="AV387" s="53"/>
      <c r="AW387" s="53"/>
      <c r="AX387" s="53"/>
      <c r="AY387" s="53"/>
      <c r="AZ387" s="53"/>
    </row>
    <row r="388" spans="1:52"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  <c r="AC388" s="83"/>
      <c r="AD388" s="83"/>
      <c r="AE388" s="83"/>
      <c r="AF388" s="83"/>
      <c r="AG388" s="83"/>
      <c r="AH388" s="83"/>
      <c r="AI388" s="83"/>
      <c r="AJ388" s="83"/>
      <c r="AK388" s="83"/>
      <c r="AL388" s="83"/>
      <c r="AM388" s="83"/>
      <c r="AN388" s="83"/>
      <c r="AO388" s="83"/>
      <c r="AP388" s="83"/>
      <c r="AQ388" s="83"/>
      <c r="AR388" s="83"/>
      <c r="AS388" s="83"/>
      <c r="AT388" s="83"/>
      <c r="AU388" s="83"/>
      <c r="AV388" s="83"/>
      <c r="AW388" s="83"/>
      <c r="AX388" s="83"/>
      <c r="AY388" s="83"/>
      <c r="AZ388" s="83"/>
    </row>
  </sheetData>
  <sheetProtection selectLockedCells="1"/>
  <dataConsolidate/>
  <mergeCells count="30">
    <mergeCell ref="AV5:AY5"/>
    <mergeCell ref="AV6:AY6"/>
    <mergeCell ref="AV7:AY7"/>
    <mergeCell ref="AL5:AO5"/>
    <mergeCell ref="AL6:AO6"/>
    <mergeCell ref="AL7:AO7"/>
    <mergeCell ref="AQ5:AT5"/>
    <mergeCell ref="AQ6:AT6"/>
    <mergeCell ref="AQ7:AT7"/>
    <mergeCell ref="AG5:AJ5"/>
    <mergeCell ref="AG6:AJ6"/>
    <mergeCell ref="AG7:AJ7"/>
    <mergeCell ref="H5:K5"/>
    <mergeCell ref="H6:K6"/>
    <mergeCell ref="H7:K7"/>
    <mergeCell ref="M5:P5"/>
    <mergeCell ref="M6:P6"/>
    <mergeCell ref="M7:P7"/>
    <mergeCell ref="AB5:AE5"/>
    <mergeCell ref="AB6:AE6"/>
    <mergeCell ref="AB7:AE7"/>
    <mergeCell ref="C7:F7"/>
    <mergeCell ref="C5:F5"/>
    <mergeCell ref="C6:F6"/>
    <mergeCell ref="W5:Z5"/>
    <mergeCell ref="W6:Z6"/>
    <mergeCell ref="W7:Z7"/>
    <mergeCell ref="R5:U5"/>
    <mergeCell ref="R6:U6"/>
    <mergeCell ref="R7:U7"/>
  </mergeCells>
  <pageMargins left="0.75" right="0.75" top="0.75" bottom="0.75" header="0.5" footer="0.5"/>
  <pageSetup scale="78" fitToHeight="0" orientation="landscape" horizontalDpi="300" verticalDpi="300" r:id="rId1"/>
  <headerFooter alignWithMargins="0"/>
  <rowBreaks count="3" manualBreakCount="3">
    <brk id="46" max="60" man="1"/>
    <brk id="81" max="60" man="1"/>
    <brk id="167" max="60" man="1"/>
  </rowBreaks>
  <ignoredErrors>
    <ignoredError sqref="C64:C67 W64:W68 L64:L68 O64:O68 J64:J68 Q64:Q68 G64:H6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0070C0"/>
    <pageSetUpPr fitToPage="1"/>
  </sheetPr>
  <dimension ref="A1:DI380"/>
  <sheetViews>
    <sheetView showGridLines="0" zoomScale="85" zoomScaleNormal="85" workbookViewId="0">
      <pane xSplit="2" ySplit="7" topLeftCell="Q8" activePane="bottomRight" state="frozen"/>
      <selection pane="topRight" activeCell="C1" sqref="C1"/>
      <selection pane="bottomLeft" activeCell="A8" sqref="A8"/>
      <selection pane="bottomRight" activeCell="Q8" sqref="Q8"/>
    </sheetView>
  </sheetViews>
  <sheetFormatPr defaultColWidth="8.7109375" defaultRowHeight="12" outlineLevelRow="1"/>
  <cols>
    <col min="1" max="1" width="22.140625" style="1" customWidth="1" collapsed="1"/>
    <col min="2" max="2" width="34.42578125" style="1" bestFit="1" customWidth="1" collapsed="1"/>
    <col min="3" max="16" width="10.7109375" style="1" hidden="1" customWidth="1" collapsed="1"/>
    <col min="17" max="58" width="10.7109375" style="1" customWidth="1" collapsed="1"/>
    <col min="59" max="84" width="8.7109375" style="1"/>
    <col min="85" max="85" width="8.7109375" style="1" collapsed="1"/>
    <col min="86" max="113" width="8.7109375" style="1"/>
    <col min="114" max="16384" width="8.7109375" style="1" collapsed="1"/>
  </cols>
  <sheetData>
    <row r="1" spans="1:58" ht="15.75">
      <c r="A1" s="149" t="s">
        <v>462</v>
      </c>
      <c r="D1" s="1" t="s">
        <v>24</v>
      </c>
      <c r="E1" s="1" t="s">
        <v>24</v>
      </c>
      <c r="F1" s="1" t="s">
        <v>24</v>
      </c>
      <c r="G1" s="1" t="s">
        <v>24</v>
      </c>
      <c r="H1" s="1" t="s">
        <v>24</v>
      </c>
      <c r="I1" s="1" t="s">
        <v>24</v>
      </c>
      <c r="J1" s="1" t="s">
        <v>24</v>
      </c>
      <c r="K1" s="1" t="s">
        <v>24</v>
      </c>
      <c r="L1" s="1" t="s">
        <v>24</v>
      </c>
      <c r="M1" s="1" t="s">
        <v>24</v>
      </c>
      <c r="N1" s="1" t="s">
        <v>24</v>
      </c>
      <c r="O1" s="1" t="s">
        <v>24</v>
      </c>
      <c r="P1" s="1" t="s">
        <v>24</v>
      </c>
      <c r="Q1" s="1" t="s">
        <v>24</v>
      </c>
      <c r="R1" s="1" t="s">
        <v>24</v>
      </c>
      <c r="S1" s="1" t="s">
        <v>24</v>
      </c>
      <c r="T1" s="1" t="s">
        <v>24</v>
      </c>
      <c r="U1" s="1" t="s">
        <v>24</v>
      </c>
      <c r="V1" s="1" t="s">
        <v>24</v>
      </c>
      <c r="W1" s="1" t="s">
        <v>24</v>
      </c>
      <c r="X1" s="1" t="s">
        <v>24</v>
      </c>
      <c r="Y1" s="1" t="s">
        <v>24</v>
      </c>
      <c r="Z1" s="1" t="s">
        <v>24</v>
      </c>
      <c r="AA1" s="1" t="s">
        <v>24</v>
      </c>
      <c r="AB1" s="1" t="s">
        <v>24</v>
      </c>
      <c r="AC1" s="1" t="s">
        <v>24</v>
      </c>
      <c r="AD1" s="1" t="s">
        <v>24</v>
      </c>
      <c r="AE1" s="1" t="s">
        <v>24</v>
      </c>
      <c r="AF1" s="1" t="s">
        <v>24</v>
      </c>
      <c r="AG1" s="1" t="s">
        <v>24</v>
      </c>
      <c r="AH1" s="1" t="s">
        <v>24</v>
      </c>
      <c r="AI1" s="1" t="s">
        <v>24</v>
      </c>
      <c r="AJ1" s="1" t="s">
        <v>24</v>
      </c>
      <c r="AK1" s="1" t="s">
        <v>24</v>
      </c>
      <c r="AL1" s="1" t="s">
        <v>24</v>
      </c>
      <c r="AM1" s="1" t="s">
        <v>24</v>
      </c>
      <c r="AN1" s="1" t="s">
        <v>24</v>
      </c>
      <c r="AO1" s="1" t="s">
        <v>24</v>
      </c>
      <c r="AP1" s="1" t="s">
        <v>24</v>
      </c>
      <c r="AQ1" s="1" t="s">
        <v>24</v>
      </c>
      <c r="AR1" s="1" t="s">
        <v>24</v>
      </c>
      <c r="AS1" s="1" t="s">
        <v>24</v>
      </c>
      <c r="AT1" s="1" t="s">
        <v>24</v>
      </c>
      <c r="AU1" s="1" t="s">
        <v>24</v>
      </c>
      <c r="AV1" s="1" t="s">
        <v>24</v>
      </c>
      <c r="AW1" s="1" t="s">
        <v>24</v>
      </c>
      <c r="AX1" s="1" t="s">
        <v>24</v>
      </c>
      <c r="AY1" s="1" t="s">
        <v>24</v>
      </c>
      <c r="AZ1" s="1" t="s">
        <v>24</v>
      </c>
      <c r="BA1" s="1" t="s">
        <v>24</v>
      </c>
      <c r="BB1" s="1" t="s">
        <v>24</v>
      </c>
      <c r="BC1" s="1" t="s">
        <v>24</v>
      </c>
      <c r="BD1" s="1" t="s">
        <v>24</v>
      </c>
      <c r="BE1" s="1" t="s">
        <v>24</v>
      </c>
      <c r="BF1" s="1" t="s">
        <v>24</v>
      </c>
    </row>
    <row r="2" spans="1:58" ht="12.75" customHeight="1">
      <c r="A2" s="154" t="s">
        <v>43</v>
      </c>
      <c r="C2" s="1" t="s">
        <v>24</v>
      </c>
      <c r="D2" s="1" t="s">
        <v>24</v>
      </c>
      <c r="E2" s="1" t="s">
        <v>24</v>
      </c>
      <c r="F2" s="1" t="s">
        <v>24</v>
      </c>
      <c r="G2" s="1" t="s">
        <v>24</v>
      </c>
      <c r="H2" s="1" t="s">
        <v>24</v>
      </c>
      <c r="I2" s="1" t="s">
        <v>24</v>
      </c>
      <c r="J2" s="1" t="s">
        <v>24</v>
      </c>
      <c r="K2" s="1" t="s">
        <v>24</v>
      </c>
      <c r="L2" s="1" t="s">
        <v>24</v>
      </c>
      <c r="M2" s="1" t="s">
        <v>24</v>
      </c>
      <c r="N2" s="1" t="s">
        <v>24</v>
      </c>
      <c r="O2" s="1" t="s">
        <v>24</v>
      </c>
      <c r="P2" s="1" t="s">
        <v>24</v>
      </c>
      <c r="Q2" s="1" t="s">
        <v>24</v>
      </c>
      <c r="R2" s="1" t="s">
        <v>24</v>
      </c>
      <c r="S2" s="1" t="s">
        <v>24</v>
      </c>
      <c r="T2" s="1" t="s">
        <v>24</v>
      </c>
      <c r="U2" s="1" t="s">
        <v>24</v>
      </c>
      <c r="V2" s="1" t="s">
        <v>24</v>
      </c>
      <c r="W2" s="1" t="s">
        <v>24</v>
      </c>
      <c r="X2" s="1" t="s">
        <v>24</v>
      </c>
      <c r="Y2" s="1" t="s">
        <v>24</v>
      </c>
      <c r="Z2" s="1" t="s">
        <v>24</v>
      </c>
      <c r="AA2" s="1" t="s">
        <v>24</v>
      </c>
      <c r="AB2" s="1" t="s">
        <v>24</v>
      </c>
      <c r="AC2" s="1" t="s">
        <v>24</v>
      </c>
      <c r="AD2" s="1" t="s">
        <v>24</v>
      </c>
      <c r="AE2" s="1" t="s">
        <v>24</v>
      </c>
      <c r="AF2" s="1" t="s">
        <v>24</v>
      </c>
      <c r="AG2" s="1" t="s">
        <v>24</v>
      </c>
      <c r="AH2" s="1" t="s">
        <v>24</v>
      </c>
      <c r="AI2" s="1" t="s">
        <v>24</v>
      </c>
      <c r="AJ2" s="1" t="s">
        <v>24</v>
      </c>
      <c r="AK2" s="1" t="s">
        <v>24</v>
      </c>
      <c r="AL2" s="1" t="s">
        <v>24</v>
      </c>
      <c r="AM2" s="1" t="s">
        <v>24</v>
      </c>
      <c r="AN2" s="1" t="s">
        <v>24</v>
      </c>
      <c r="AO2" s="1" t="s">
        <v>24</v>
      </c>
      <c r="AP2" s="1" t="s">
        <v>24</v>
      </c>
      <c r="AQ2" s="1" t="s">
        <v>24</v>
      </c>
      <c r="AR2" s="1" t="s">
        <v>24</v>
      </c>
      <c r="AS2" s="1" t="s">
        <v>24</v>
      </c>
      <c r="AT2" s="1" t="s">
        <v>24</v>
      </c>
      <c r="AU2" s="1" t="s">
        <v>24</v>
      </c>
      <c r="AV2" s="1" t="s">
        <v>24</v>
      </c>
      <c r="AW2" s="1" t="s">
        <v>24</v>
      </c>
      <c r="AX2" s="1" t="s">
        <v>24</v>
      </c>
      <c r="AY2" s="1" t="s">
        <v>24</v>
      </c>
      <c r="AZ2" s="1" t="s">
        <v>24</v>
      </c>
      <c r="BA2" s="1" t="s">
        <v>24</v>
      </c>
      <c r="BB2" s="1" t="s">
        <v>24</v>
      </c>
      <c r="BC2" s="1" t="s">
        <v>24</v>
      </c>
      <c r="BD2" s="1" t="s">
        <v>24</v>
      </c>
      <c r="BE2" s="1" t="s">
        <v>24</v>
      </c>
      <c r="BF2" s="1" t="s">
        <v>24</v>
      </c>
    </row>
    <row r="3" spans="1:58" ht="12.75">
      <c r="A3" s="154" t="s">
        <v>496</v>
      </c>
      <c r="C3" s="1" t="s">
        <v>24</v>
      </c>
      <c r="D3" s="1" t="s">
        <v>24</v>
      </c>
      <c r="E3" s="1" t="s">
        <v>24</v>
      </c>
      <c r="F3" s="1" t="s">
        <v>24</v>
      </c>
      <c r="G3" s="1" t="s">
        <v>24</v>
      </c>
      <c r="H3" s="1" t="s">
        <v>24</v>
      </c>
      <c r="I3" s="1" t="s">
        <v>24</v>
      </c>
      <c r="J3" s="1" t="s">
        <v>24</v>
      </c>
      <c r="K3" s="1" t="s">
        <v>24</v>
      </c>
      <c r="L3" s="1" t="s">
        <v>24</v>
      </c>
      <c r="M3" s="1" t="s">
        <v>24</v>
      </c>
      <c r="N3" s="1" t="s">
        <v>24</v>
      </c>
      <c r="O3" s="1" t="s">
        <v>24</v>
      </c>
      <c r="P3" s="1" t="s">
        <v>24</v>
      </c>
      <c r="Q3" s="1" t="s">
        <v>24</v>
      </c>
      <c r="R3" s="1" t="s">
        <v>24</v>
      </c>
      <c r="S3" s="1" t="s">
        <v>24</v>
      </c>
      <c r="T3" s="1" t="s">
        <v>24</v>
      </c>
      <c r="U3" s="1" t="s">
        <v>24</v>
      </c>
      <c r="V3" s="1" t="s">
        <v>24</v>
      </c>
      <c r="W3" s="1" t="s">
        <v>24</v>
      </c>
      <c r="X3" s="1" t="s">
        <v>24</v>
      </c>
      <c r="Y3" s="1" t="s">
        <v>24</v>
      </c>
      <c r="Z3" s="1" t="s">
        <v>24</v>
      </c>
      <c r="AA3" s="1" t="s">
        <v>24</v>
      </c>
      <c r="AB3" s="1" t="s">
        <v>24</v>
      </c>
      <c r="AC3" s="1" t="s">
        <v>24</v>
      </c>
      <c r="AD3" s="1" t="s">
        <v>24</v>
      </c>
      <c r="AE3" s="1" t="s">
        <v>24</v>
      </c>
      <c r="AF3" s="1" t="s">
        <v>24</v>
      </c>
      <c r="AG3" s="1" t="s">
        <v>24</v>
      </c>
      <c r="AH3" s="1" t="s">
        <v>24</v>
      </c>
      <c r="AI3" s="1" t="s">
        <v>24</v>
      </c>
      <c r="AJ3" s="1" t="s">
        <v>24</v>
      </c>
      <c r="AK3" s="1" t="s">
        <v>24</v>
      </c>
      <c r="AL3" s="1" t="s">
        <v>24</v>
      </c>
      <c r="AM3" s="1" t="s">
        <v>24</v>
      </c>
      <c r="AN3" s="1" t="s">
        <v>24</v>
      </c>
      <c r="AO3" s="1" t="s">
        <v>24</v>
      </c>
      <c r="AP3" s="1" t="s">
        <v>24</v>
      </c>
      <c r="AQ3" s="1" t="s">
        <v>24</v>
      </c>
      <c r="AR3" s="1" t="s">
        <v>24</v>
      </c>
      <c r="AS3" s="1" t="s">
        <v>24</v>
      </c>
      <c r="AT3" s="1" t="s">
        <v>24</v>
      </c>
      <c r="AU3" s="1" t="s">
        <v>24</v>
      </c>
      <c r="AV3" s="1" t="s">
        <v>24</v>
      </c>
      <c r="AW3" s="1" t="s">
        <v>24</v>
      </c>
      <c r="AX3" s="1" t="s">
        <v>24</v>
      </c>
      <c r="AY3" s="1" t="s">
        <v>24</v>
      </c>
      <c r="AZ3" s="1" t="s">
        <v>24</v>
      </c>
      <c r="BA3" s="1" t="s">
        <v>24</v>
      </c>
      <c r="BB3" s="1" t="s">
        <v>24</v>
      </c>
      <c r="BC3" s="1" t="s">
        <v>24</v>
      </c>
      <c r="BD3" s="1" t="s">
        <v>24</v>
      </c>
      <c r="BE3" s="1" t="s">
        <v>24</v>
      </c>
      <c r="BF3" s="1" t="s">
        <v>24</v>
      </c>
    </row>
    <row r="4" spans="1:58" ht="12.75">
      <c r="A4" s="154"/>
    </row>
    <row r="5" spans="1:58" ht="12" customHeight="1">
      <c r="A5" s="24" t="s">
        <v>24</v>
      </c>
      <c r="B5" s="17" t="s">
        <v>24</v>
      </c>
      <c r="C5" s="503" t="s">
        <v>495</v>
      </c>
      <c r="D5" s="503"/>
      <c r="E5" s="503"/>
      <c r="F5" s="503"/>
      <c r="G5" s="503"/>
      <c r="H5" s="503"/>
      <c r="I5" s="503"/>
      <c r="J5" s="503"/>
      <c r="K5" s="503"/>
      <c r="L5" s="503"/>
      <c r="M5" s="503"/>
      <c r="N5" s="503"/>
      <c r="O5" s="503"/>
      <c r="P5" s="504"/>
      <c r="Q5" s="503" t="s">
        <v>479</v>
      </c>
      <c r="R5" s="503"/>
      <c r="S5" s="503"/>
      <c r="T5" s="503"/>
      <c r="U5" s="503"/>
      <c r="V5" s="503"/>
      <c r="W5" s="503"/>
      <c r="X5" s="503"/>
      <c r="Y5" s="503"/>
      <c r="Z5" s="503"/>
      <c r="AA5" s="503"/>
      <c r="AB5" s="503"/>
      <c r="AC5" s="503"/>
      <c r="AD5" s="504"/>
      <c r="AE5" s="503" t="s">
        <v>490</v>
      </c>
      <c r="AF5" s="503"/>
      <c r="AG5" s="503"/>
      <c r="AH5" s="503"/>
      <c r="AI5" s="503"/>
      <c r="AJ5" s="503"/>
      <c r="AK5" s="503"/>
      <c r="AL5" s="503"/>
      <c r="AM5" s="503"/>
      <c r="AN5" s="503"/>
      <c r="AO5" s="503"/>
      <c r="AP5" s="503"/>
      <c r="AQ5" s="503"/>
      <c r="AR5" s="504"/>
      <c r="AS5" s="503" t="s">
        <v>482</v>
      </c>
      <c r="AT5" s="503"/>
      <c r="AU5" s="503"/>
      <c r="AV5" s="503"/>
      <c r="AW5" s="503"/>
      <c r="AX5" s="503"/>
      <c r="AY5" s="503"/>
      <c r="AZ5" s="503"/>
      <c r="BA5" s="503"/>
      <c r="BB5" s="503"/>
      <c r="BC5" s="503"/>
      <c r="BD5" s="503"/>
      <c r="BE5" s="503"/>
      <c r="BF5" s="504"/>
    </row>
    <row r="6" spans="1:58" ht="12" customHeight="1">
      <c r="A6" s="5" t="s">
        <v>24</v>
      </c>
      <c r="B6" s="1" t="s">
        <v>24</v>
      </c>
      <c r="C6" s="505" t="s">
        <v>480</v>
      </c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6"/>
      <c r="Q6" s="505" t="s">
        <v>491</v>
      </c>
      <c r="R6" s="505"/>
      <c r="S6" s="505"/>
      <c r="T6" s="505"/>
      <c r="U6" s="505"/>
      <c r="V6" s="505"/>
      <c r="W6" s="505"/>
      <c r="X6" s="505"/>
      <c r="Y6" s="505"/>
      <c r="Z6" s="505"/>
      <c r="AA6" s="505"/>
      <c r="AB6" s="505"/>
      <c r="AC6" s="505"/>
      <c r="AD6" s="506"/>
      <c r="AE6" s="505" t="s">
        <v>483</v>
      </c>
      <c r="AF6" s="505"/>
      <c r="AG6" s="505"/>
      <c r="AH6" s="505"/>
      <c r="AI6" s="505"/>
      <c r="AJ6" s="505"/>
      <c r="AK6" s="505"/>
      <c r="AL6" s="505"/>
      <c r="AM6" s="505"/>
      <c r="AN6" s="505"/>
      <c r="AO6" s="505"/>
      <c r="AP6" s="505"/>
      <c r="AQ6" s="505"/>
      <c r="AR6" s="506"/>
      <c r="AS6" s="505" t="s">
        <v>485</v>
      </c>
      <c r="AT6" s="505"/>
      <c r="AU6" s="505"/>
      <c r="AV6" s="505"/>
      <c r="AW6" s="505"/>
      <c r="AX6" s="505"/>
      <c r="AY6" s="505"/>
      <c r="AZ6" s="505"/>
      <c r="BA6" s="505"/>
      <c r="BB6" s="505"/>
      <c r="BC6" s="505"/>
      <c r="BD6" s="505"/>
      <c r="BE6" s="505"/>
      <c r="BF6" s="506"/>
    </row>
    <row r="7" spans="1:58" ht="12" customHeight="1">
      <c r="A7" s="25" t="s">
        <v>24</v>
      </c>
      <c r="B7" s="2" t="s">
        <v>24</v>
      </c>
      <c r="C7" s="15" t="s">
        <v>0</v>
      </c>
      <c r="D7" s="15" t="s">
        <v>1</v>
      </c>
      <c r="E7" s="15" t="s">
        <v>2</v>
      </c>
      <c r="F7" s="15" t="s">
        <v>3</v>
      </c>
      <c r="G7" s="15" t="s">
        <v>4</v>
      </c>
      <c r="H7" s="15" t="s">
        <v>5</v>
      </c>
      <c r="I7" s="15" t="s">
        <v>6</v>
      </c>
      <c r="J7" s="15" t="s">
        <v>7</v>
      </c>
      <c r="K7" s="15" t="s">
        <v>8</v>
      </c>
      <c r="L7" s="15" t="s">
        <v>9</v>
      </c>
      <c r="M7" s="15" t="s">
        <v>10</v>
      </c>
      <c r="N7" s="15" t="s">
        <v>11</v>
      </c>
      <c r="O7" s="15" t="s">
        <v>12</v>
      </c>
      <c r="P7" s="18" t="s">
        <v>44</v>
      </c>
      <c r="Q7" s="15" t="s">
        <v>0</v>
      </c>
      <c r="R7" s="15" t="s">
        <v>1</v>
      </c>
      <c r="S7" s="15" t="s">
        <v>2</v>
      </c>
      <c r="T7" s="15" t="s">
        <v>3</v>
      </c>
      <c r="U7" s="15" t="s">
        <v>4</v>
      </c>
      <c r="V7" s="15" t="s">
        <v>5</v>
      </c>
      <c r="W7" s="15" t="s">
        <v>6</v>
      </c>
      <c r="X7" s="15" t="s">
        <v>7</v>
      </c>
      <c r="Y7" s="15" t="s">
        <v>8</v>
      </c>
      <c r="Z7" s="15" t="s">
        <v>9</v>
      </c>
      <c r="AA7" s="15" t="s">
        <v>10</v>
      </c>
      <c r="AB7" s="15" t="s">
        <v>11</v>
      </c>
      <c r="AC7" s="15" t="s">
        <v>12</v>
      </c>
      <c r="AD7" s="18" t="s">
        <v>44</v>
      </c>
      <c r="AE7" s="15" t="s">
        <v>0</v>
      </c>
      <c r="AF7" s="15" t="s">
        <v>1</v>
      </c>
      <c r="AG7" s="15" t="s">
        <v>2</v>
      </c>
      <c r="AH7" s="15" t="s">
        <v>3</v>
      </c>
      <c r="AI7" s="15" t="s">
        <v>4</v>
      </c>
      <c r="AJ7" s="15" t="s">
        <v>5</v>
      </c>
      <c r="AK7" s="15" t="s">
        <v>6</v>
      </c>
      <c r="AL7" s="15" t="s">
        <v>7</v>
      </c>
      <c r="AM7" s="15" t="s">
        <v>8</v>
      </c>
      <c r="AN7" s="15" t="s">
        <v>9</v>
      </c>
      <c r="AO7" s="15" t="s">
        <v>10</v>
      </c>
      <c r="AP7" s="15" t="s">
        <v>11</v>
      </c>
      <c r="AQ7" s="15" t="s">
        <v>12</v>
      </c>
      <c r="AR7" s="18" t="s">
        <v>44</v>
      </c>
      <c r="AS7" s="15" t="s">
        <v>0</v>
      </c>
      <c r="AT7" s="15" t="s">
        <v>1</v>
      </c>
      <c r="AU7" s="15" t="s">
        <v>2</v>
      </c>
      <c r="AV7" s="15" t="s">
        <v>3</v>
      </c>
      <c r="AW7" s="15" t="s">
        <v>4</v>
      </c>
      <c r="AX7" s="15" t="s">
        <v>5</v>
      </c>
      <c r="AY7" s="15" t="s">
        <v>6</v>
      </c>
      <c r="AZ7" s="15" t="s">
        <v>7</v>
      </c>
      <c r="BA7" s="15" t="s">
        <v>8</v>
      </c>
      <c r="BB7" s="15" t="s">
        <v>9</v>
      </c>
      <c r="BC7" s="15" t="s">
        <v>10</v>
      </c>
      <c r="BD7" s="15" t="s">
        <v>11</v>
      </c>
      <c r="BE7" s="15" t="s">
        <v>12</v>
      </c>
      <c r="BF7" s="18" t="s">
        <v>44</v>
      </c>
    </row>
    <row r="8" spans="1:58" ht="12" customHeight="1">
      <c r="A8" s="25" t="s">
        <v>24</v>
      </c>
      <c r="B8" s="2" t="s">
        <v>24</v>
      </c>
      <c r="C8" s="16" t="s">
        <v>12</v>
      </c>
      <c r="D8" s="16" t="s">
        <v>12</v>
      </c>
      <c r="E8" s="16" t="s">
        <v>12</v>
      </c>
      <c r="F8" s="16" t="s">
        <v>12</v>
      </c>
      <c r="G8" s="16" t="s">
        <v>12</v>
      </c>
      <c r="H8" s="16" t="s">
        <v>12</v>
      </c>
      <c r="I8" s="16" t="s">
        <v>12</v>
      </c>
      <c r="J8" s="16" t="s">
        <v>12</v>
      </c>
      <c r="K8" s="16" t="s">
        <v>12</v>
      </c>
      <c r="L8" s="16" t="s">
        <v>12</v>
      </c>
      <c r="M8" s="16" t="s">
        <v>12</v>
      </c>
      <c r="N8" s="16" t="s">
        <v>12</v>
      </c>
      <c r="O8" s="32"/>
      <c r="P8" s="19" t="s">
        <v>45</v>
      </c>
      <c r="Q8" s="16" t="s">
        <v>12</v>
      </c>
      <c r="R8" s="16" t="s">
        <v>12</v>
      </c>
      <c r="S8" s="16" t="s">
        <v>12</v>
      </c>
      <c r="T8" s="16" t="s">
        <v>12</v>
      </c>
      <c r="U8" s="16" t="s">
        <v>12</v>
      </c>
      <c r="V8" s="16" t="s">
        <v>12</v>
      </c>
      <c r="W8" s="16" t="s">
        <v>12</v>
      </c>
      <c r="X8" s="16" t="s">
        <v>12</v>
      </c>
      <c r="Y8" s="16" t="s">
        <v>12</v>
      </c>
      <c r="Z8" s="16" t="s">
        <v>12</v>
      </c>
      <c r="AA8" s="16" t="s">
        <v>12</v>
      </c>
      <c r="AB8" s="16" t="s">
        <v>12</v>
      </c>
      <c r="AC8" s="32"/>
      <c r="AD8" s="19" t="s">
        <v>45</v>
      </c>
      <c r="AE8" s="16" t="s">
        <v>12</v>
      </c>
      <c r="AF8" s="16" t="s">
        <v>12</v>
      </c>
      <c r="AG8" s="16" t="s">
        <v>12</v>
      </c>
      <c r="AH8" s="16" t="s">
        <v>12</v>
      </c>
      <c r="AI8" s="16" t="s">
        <v>12</v>
      </c>
      <c r="AJ8" s="16" t="s">
        <v>12</v>
      </c>
      <c r="AK8" s="16" t="s">
        <v>12</v>
      </c>
      <c r="AL8" s="16" t="s">
        <v>12</v>
      </c>
      <c r="AM8" s="16" t="s">
        <v>12</v>
      </c>
      <c r="AN8" s="16" t="s">
        <v>12</v>
      </c>
      <c r="AO8" s="16" t="s">
        <v>12</v>
      </c>
      <c r="AP8" s="16" t="s">
        <v>12</v>
      </c>
      <c r="AQ8" s="32"/>
      <c r="AR8" s="19" t="s">
        <v>45</v>
      </c>
      <c r="AS8" s="16" t="s">
        <v>12</v>
      </c>
      <c r="AT8" s="16" t="s">
        <v>12</v>
      </c>
      <c r="AU8" s="16" t="s">
        <v>12</v>
      </c>
      <c r="AV8" s="16" t="s">
        <v>12</v>
      </c>
      <c r="AW8" s="16" t="s">
        <v>12</v>
      </c>
      <c r="AX8" s="16" t="s">
        <v>12</v>
      </c>
      <c r="AY8" s="16" t="s">
        <v>12</v>
      </c>
      <c r="AZ8" s="16" t="s">
        <v>12</v>
      </c>
      <c r="BA8" s="16" t="s">
        <v>12</v>
      </c>
      <c r="BB8" s="16" t="s">
        <v>12</v>
      </c>
      <c r="BC8" s="16" t="s">
        <v>12</v>
      </c>
      <c r="BD8" s="16" t="s">
        <v>12</v>
      </c>
      <c r="BE8" s="32"/>
      <c r="BF8" s="19" t="s">
        <v>45</v>
      </c>
    </row>
    <row r="9" spans="1:58" ht="12" customHeight="1">
      <c r="A9" s="25" t="s">
        <v>24</v>
      </c>
      <c r="B9" s="2" t="s">
        <v>24</v>
      </c>
      <c r="O9" s="2" t="s">
        <v>24</v>
      </c>
      <c r="P9" s="20" t="s">
        <v>24</v>
      </c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2"/>
      <c r="AD9" s="20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2"/>
      <c r="AR9" s="20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2"/>
      <c r="BF9" s="20"/>
    </row>
    <row r="10" spans="1:58" ht="12" customHeight="1">
      <c r="A10" s="26" t="s">
        <v>46</v>
      </c>
      <c r="B10" s="2"/>
      <c r="C10" s="123">
        <v>68869.2</v>
      </c>
      <c r="D10" s="3">
        <f>C333</f>
        <v>39210.199999999997</v>
      </c>
      <c r="E10" s="3">
        <f t="shared" ref="E10" si="0">D333</f>
        <v>10234.199999999997</v>
      </c>
      <c r="F10" s="3">
        <f t="shared" ref="F10" si="1">E333</f>
        <v>26160.325999999997</v>
      </c>
      <c r="G10" s="3">
        <f t="shared" ref="G10" si="2">F333</f>
        <v>-2780.887999999999</v>
      </c>
      <c r="H10" s="3">
        <f t="shared" ref="H10" si="3">G333</f>
        <v>99352.937999999995</v>
      </c>
      <c r="I10" s="3">
        <f t="shared" ref="I10" si="4">H333</f>
        <v>94993.063999999998</v>
      </c>
      <c r="J10" s="3">
        <f t="shared" ref="J10" si="5">I333</f>
        <v>80935.749999999985</v>
      </c>
      <c r="K10" s="3">
        <f t="shared" ref="K10" si="6">J333</f>
        <v>68553.435999999972</v>
      </c>
      <c r="L10" s="3">
        <f t="shared" ref="L10" si="7">K333</f>
        <v>69866.121999999959</v>
      </c>
      <c r="M10" s="3">
        <f t="shared" ref="M10" si="8">L333</f>
        <v>32557.807999999961</v>
      </c>
      <c r="N10" s="3">
        <f t="shared" ref="N10" si="9">M333</f>
        <v>66386.943999999945</v>
      </c>
      <c r="O10" s="3" t="s">
        <v>24</v>
      </c>
      <c r="P10" s="21" t="s">
        <v>24</v>
      </c>
      <c r="Q10" s="3">
        <f>N333</f>
        <v>51437.079999999929</v>
      </c>
      <c r="R10" s="3">
        <f>Q333</f>
        <v>-3108.001402079266</v>
      </c>
      <c r="S10" s="3">
        <f t="shared" ref="S10" si="10">R333</f>
        <v>153967.23388367231</v>
      </c>
      <c r="T10" s="3">
        <f t="shared" ref="T10" si="11">S333</f>
        <v>93142.316919423931</v>
      </c>
      <c r="U10" s="3">
        <f t="shared" ref="U10" si="12">T333</f>
        <v>10115.733288508884</v>
      </c>
      <c r="V10" s="3">
        <f t="shared" ref="V10" si="13">U333</f>
        <v>332560.24355844763</v>
      </c>
      <c r="W10" s="3">
        <f t="shared" ref="W10" si="14">V333</f>
        <v>252232.4099275326</v>
      </c>
      <c r="X10" s="3">
        <f t="shared" ref="X10" si="15">W333</f>
        <v>145330.57629661757</v>
      </c>
      <c r="Y10" s="3">
        <f t="shared" ref="Y10" si="16">X333</f>
        <v>352043.02391570254</v>
      </c>
      <c r="Z10" s="3">
        <f t="shared" ref="Z10" si="17">Y333</f>
        <v>245391.1902847875</v>
      </c>
      <c r="AA10" s="3">
        <f t="shared" ref="AA10" si="18">Z333</f>
        <v>138489.35665387247</v>
      </c>
      <c r="AB10" s="3">
        <f t="shared" ref="AB10" si="19">AA333</f>
        <v>345201.80427295744</v>
      </c>
      <c r="AC10" s="3" t="s">
        <v>24</v>
      </c>
      <c r="AD10" s="21" t="s">
        <v>24</v>
      </c>
      <c r="AE10" s="3">
        <f>AB333</f>
        <v>278424.2206420424</v>
      </c>
      <c r="AF10" s="3">
        <f>AE333</f>
        <v>189827.76783506409</v>
      </c>
      <c r="AG10" s="3">
        <f t="shared" ref="AG10" si="20">AF333</f>
        <v>347536.18839286309</v>
      </c>
      <c r="AH10" s="3">
        <f t="shared" ref="AH10" si="21">AG333</f>
        <v>218440.16324067255</v>
      </c>
      <c r="AI10" s="3">
        <f t="shared" ref="AI10" si="22">AH333</f>
        <v>85721.450588482025</v>
      </c>
      <c r="AJ10" s="3">
        <f t="shared" ref="AJ10" si="23">AI333</f>
        <v>551501.61324879155</v>
      </c>
      <c r="AK10" s="3">
        <f t="shared" ref="AK10" si="24">AJ333</f>
        <v>418832.40059660096</v>
      </c>
      <c r="AL10" s="3">
        <f t="shared" ref="AL10" si="25">AK333</f>
        <v>284698.18794441037</v>
      </c>
      <c r="AM10" s="3">
        <f t="shared" ref="AM10" si="26">AL333</f>
        <v>598172.02560471976</v>
      </c>
      <c r="AN10" s="3">
        <f t="shared" ref="AN10" si="27">AM333</f>
        <v>464287.81295252917</v>
      </c>
      <c r="AO10" s="3">
        <f t="shared" ref="AO10" si="28">AN333</f>
        <v>330153.60030033858</v>
      </c>
      <c r="AP10" s="3">
        <f t="shared" ref="AP10" si="29">AO333</f>
        <v>643627.43796064798</v>
      </c>
      <c r="AQ10" s="3" t="s">
        <v>24</v>
      </c>
      <c r="AR10" s="21" t="s">
        <v>24</v>
      </c>
      <c r="AS10" s="3">
        <f>AP333</f>
        <v>534376.48780845746</v>
      </c>
      <c r="AT10" s="3">
        <f>AS333</f>
        <v>384848.83856660197</v>
      </c>
      <c r="AU10" s="3">
        <f t="shared" ref="AU10" si="30">AT333</f>
        <v>625560.7136255661</v>
      </c>
      <c r="AV10" s="3">
        <f t="shared" ref="AV10" si="31">AU333</f>
        <v>444073.28719524853</v>
      </c>
      <c r="AW10" s="3">
        <f t="shared" ref="AW10" si="32">AV333</f>
        <v>260770.68784826432</v>
      </c>
      <c r="AX10" s="3">
        <f t="shared" ref="AX10" si="33">AW333</f>
        <v>428496.65942628018</v>
      </c>
      <c r="AY10" s="3">
        <f t="shared" ref="AY10" si="34">AX333</f>
        <v>450065.13707929599</v>
      </c>
      <c r="AZ10" s="3">
        <f t="shared" ref="AZ10" si="35">AY333</f>
        <v>469763.61473231181</v>
      </c>
      <c r="BA10" s="3">
        <f t="shared" ref="BA10" si="36">AZ333</f>
        <v>481756.4348103276</v>
      </c>
      <c r="BB10" s="3">
        <f t="shared" ref="BB10" si="37">BA333</f>
        <v>501704.91246334341</v>
      </c>
      <c r="BC10" s="3">
        <f t="shared" ref="BC10" si="38">BB333</f>
        <v>521403.39011635922</v>
      </c>
      <c r="BD10" s="3">
        <f t="shared" ref="BD10" si="39">BC333</f>
        <v>533396.21019437502</v>
      </c>
      <c r="BE10" s="3" t="s">
        <v>24</v>
      </c>
      <c r="BF10" s="21" t="s">
        <v>24</v>
      </c>
    </row>
    <row r="11" spans="1:58" ht="12" customHeight="1">
      <c r="A11" s="25" t="s">
        <v>24</v>
      </c>
      <c r="B11" s="2" t="s">
        <v>24</v>
      </c>
      <c r="C11" s="124" t="s">
        <v>24</v>
      </c>
      <c r="D11" s="124" t="s">
        <v>24</v>
      </c>
      <c r="E11" s="124" t="s">
        <v>24</v>
      </c>
      <c r="F11" s="124" t="s">
        <v>24</v>
      </c>
      <c r="G11" s="124" t="s">
        <v>24</v>
      </c>
      <c r="H11" s="124" t="s">
        <v>24</v>
      </c>
      <c r="I11" s="124" t="s">
        <v>24</v>
      </c>
      <c r="J11" s="124" t="s">
        <v>24</v>
      </c>
      <c r="K11" s="124" t="s">
        <v>24</v>
      </c>
      <c r="L11" s="124" t="s">
        <v>24</v>
      </c>
      <c r="M11" s="124" t="s">
        <v>24</v>
      </c>
      <c r="N11" s="124" t="s">
        <v>24</v>
      </c>
      <c r="O11" s="124" t="s">
        <v>24</v>
      </c>
      <c r="P11" s="125" t="s">
        <v>24</v>
      </c>
      <c r="Q11" s="124" t="s">
        <v>24</v>
      </c>
      <c r="R11" s="124" t="s">
        <v>24</v>
      </c>
      <c r="S11" s="124" t="s">
        <v>24</v>
      </c>
      <c r="T11" s="124" t="s">
        <v>24</v>
      </c>
      <c r="U11" s="124" t="s">
        <v>24</v>
      </c>
      <c r="V11" s="124" t="s">
        <v>24</v>
      </c>
      <c r="W11" s="124" t="s">
        <v>24</v>
      </c>
      <c r="X11" s="124" t="s">
        <v>24</v>
      </c>
      <c r="Y11" s="124" t="s">
        <v>24</v>
      </c>
      <c r="Z11" s="124" t="s">
        <v>24</v>
      </c>
      <c r="AA11" s="124" t="s">
        <v>24</v>
      </c>
      <c r="AB11" s="124" t="s">
        <v>24</v>
      </c>
      <c r="AC11" s="124" t="s">
        <v>24</v>
      </c>
      <c r="AD11" s="125" t="s">
        <v>24</v>
      </c>
      <c r="AE11" s="124" t="s">
        <v>24</v>
      </c>
      <c r="AF11" s="124" t="s">
        <v>24</v>
      </c>
      <c r="AG11" s="124" t="s">
        <v>24</v>
      </c>
      <c r="AH11" s="124" t="s">
        <v>24</v>
      </c>
      <c r="AI11" s="124" t="s">
        <v>24</v>
      </c>
      <c r="AJ11" s="124" t="s">
        <v>24</v>
      </c>
      <c r="AK11" s="124" t="s">
        <v>24</v>
      </c>
      <c r="AL11" s="124" t="s">
        <v>24</v>
      </c>
      <c r="AM11" s="124" t="s">
        <v>24</v>
      </c>
      <c r="AN11" s="124" t="s">
        <v>24</v>
      </c>
      <c r="AO11" s="124" t="s">
        <v>24</v>
      </c>
      <c r="AP11" s="124" t="s">
        <v>24</v>
      </c>
      <c r="AQ11" s="124" t="s">
        <v>24</v>
      </c>
      <c r="AR11" s="125" t="s">
        <v>24</v>
      </c>
      <c r="AS11" s="124" t="s">
        <v>24</v>
      </c>
      <c r="AT11" s="124" t="s">
        <v>24</v>
      </c>
      <c r="AU11" s="124" t="s">
        <v>24</v>
      </c>
      <c r="AV11" s="124" t="s">
        <v>24</v>
      </c>
      <c r="AW11" s="124" t="s">
        <v>24</v>
      </c>
      <c r="AX11" s="124" t="s">
        <v>24</v>
      </c>
      <c r="AY11" s="124" t="s">
        <v>24</v>
      </c>
      <c r="AZ11" s="124" t="s">
        <v>24</v>
      </c>
      <c r="BA11" s="124" t="s">
        <v>24</v>
      </c>
      <c r="BB11" s="124" t="s">
        <v>24</v>
      </c>
      <c r="BC11" s="124" t="s">
        <v>24</v>
      </c>
      <c r="BD11" s="124" t="s">
        <v>24</v>
      </c>
      <c r="BE11" s="124" t="s">
        <v>24</v>
      </c>
      <c r="BF11" s="125" t="s">
        <v>24</v>
      </c>
    </row>
    <row r="12" spans="1:58" ht="12" customHeight="1">
      <c r="A12" s="27" t="s">
        <v>37</v>
      </c>
      <c r="C12" s="4" t="s">
        <v>24</v>
      </c>
      <c r="D12" s="4" t="s">
        <v>24</v>
      </c>
      <c r="E12" s="4" t="s">
        <v>24</v>
      </c>
      <c r="F12" s="4" t="s">
        <v>24</v>
      </c>
      <c r="G12" s="4" t="s">
        <v>24</v>
      </c>
      <c r="H12" s="4" t="s">
        <v>24</v>
      </c>
      <c r="I12" s="4" t="s">
        <v>24</v>
      </c>
      <c r="J12" s="4" t="s">
        <v>24</v>
      </c>
      <c r="K12" s="4" t="s">
        <v>24</v>
      </c>
      <c r="L12" s="4" t="s">
        <v>24</v>
      </c>
      <c r="M12" s="4" t="s">
        <v>24</v>
      </c>
      <c r="N12" s="4" t="s">
        <v>24</v>
      </c>
      <c r="O12" s="4" t="s">
        <v>24</v>
      </c>
      <c r="P12" s="22" t="s">
        <v>24</v>
      </c>
      <c r="Q12" s="4" t="s">
        <v>24</v>
      </c>
      <c r="R12" s="4" t="s">
        <v>24</v>
      </c>
      <c r="S12" s="4" t="s">
        <v>24</v>
      </c>
      <c r="T12" s="4" t="s">
        <v>24</v>
      </c>
      <c r="U12" s="4" t="s">
        <v>24</v>
      </c>
      <c r="V12" s="4" t="s">
        <v>24</v>
      </c>
      <c r="W12" s="4" t="s">
        <v>24</v>
      </c>
      <c r="X12" s="4" t="s">
        <v>24</v>
      </c>
      <c r="Y12" s="4" t="s">
        <v>24</v>
      </c>
      <c r="Z12" s="4" t="s">
        <v>24</v>
      </c>
      <c r="AA12" s="4" t="s">
        <v>24</v>
      </c>
      <c r="AB12" s="4" t="s">
        <v>24</v>
      </c>
      <c r="AC12" s="4" t="s">
        <v>24</v>
      </c>
      <c r="AD12" s="22" t="s">
        <v>24</v>
      </c>
      <c r="AE12" s="4" t="s">
        <v>24</v>
      </c>
      <c r="AF12" s="4" t="s">
        <v>24</v>
      </c>
      <c r="AG12" s="4" t="s">
        <v>24</v>
      </c>
      <c r="AH12" s="4" t="s">
        <v>24</v>
      </c>
      <c r="AI12" s="4" t="s">
        <v>24</v>
      </c>
      <c r="AJ12" s="4" t="s">
        <v>24</v>
      </c>
      <c r="AK12" s="4" t="s">
        <v>24</v>
      </c>
      <c r="AL12" s="4" t="s">
        <v>24</v>
      </c>
      <c r="AM12" s="4" t="s">
        <v>24</v>
      </c>
      <c r="AN12" s="4" t="s">
        <v>24</v>
      </c>
      <c r="AO12" s="4" t="s">
        <v>24</v>
      </c>
      <c r="AP12" s="4" t="s">
        <v>24</v>
      </c>
      <c r="AQ12" s="4" t="s">
        <v>24</v>
      </c>
      <c r="AR12" s="22" t="s">
        <v>24</v>
      </c>
      <c r="AS12" s="4" t="s">
        <v>24</v>
      </c>
      <c r="AT12" s="4" t="s">
        <v>24</v>
      </c>
      <c r="AU12" s="4" t="s">
        <v>24</v>
      </c>
      <c r="AV12" s="4" t="s">
        <v>24</v>
      </c>
      <c r="AW12" s="4" t="s">
        <v>24</v>
      </c>
      <c r="AX12" s="4" t="s">
        <v>24</v>
      </c>
      <c r="AY12" s="4" t="s">
        <v>24</v>
      </c>
      <c r="AZ12" s="4" t="s">
        <v>24</v>
      </c>
      <c r="BA12" s="4" t="s">
        <v>24</v>
      </c>
      <c r="BB12" s="4" t="s">
        <v>24</v>
      </c>
      <c r="BC12" s="4" t="s">
        <v>24</v>
      </c>
      <c r="BD12" s="4" t="s">
        <v>24</v>
      </c>
      <c r="BE12" s="4" t="s">
        <v>24</v>
      </c>
      <c r="BF12" s="22" t="s">
        <v>24</v>
      </c>
    </row>
    <row r="13" spans="1:58" ht="12" customHeight="1">
      <c r="A13" s="27"/>
      <c r="B13" s="1" t="s">
        <v>24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22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22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22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22"/>
    </row>
    <row r="14" spans="1:58" ht="12" hidden="1" customHeight="1" outlineLevel="1">
      <c r="A14" s="27" t="s">
        <v>130</v>
      </c>
      <c r="C14" s="122" t="s">
        <v>24</v>
      </c>
      <c r="D14" s="122" t="s">
        <v>24</v>
      </c>
      <c r="E14" s="122" t="s">
        <v>24</v>
      </c>
      <c r="F14" s="122" t="s">
        <v>24</v>
      </c>
      <c r="G14" s="122" t="s">
        <v>24</v>
      </c>
      <c r="H14" s="122" t="s">
        <v>24</v>
      </c>
      <c r="I14" s="122" t="s">
        <v>24</v>
      </c>
      <c r="J14" s="122" t="s">
        <v>24</v>
      </c>
      <c r="K14" s="122" t="s">
        <v>24</v>
      </c>
      <c r="L14" s="122" t="s">
        <v>24</v>
      </c>
      <c r="M14" s="122" t="s">
        <v>24</v>
      </c>
      <c r="N14" s="122" t="s">
        <v>24</v>
      </c>
      <c r="O14" s="122" t="s">
        <v>24</v>
      </c>
      <c r="P14" s="126" t="s">
        <v>24</v>
      </c>
      <c r="Q14" s="122" t="s">
        <v>24</v>
      </c>
      <c r="R14" s="122" t="s">
        <v>24</v>
      </c>
      <c r="S14" s="122" t="s">
        <v>24</v>
      </c>
      <c r="T14" s="122" t="s">
        <v>24</v>
      </c>
      <c r="U14" s="122" t="s">
        <v>24</v>
      </c>
      <c r="V14" s="122" t="s">
        <v>24</v>
      </c>
      <c r="W14" s="122" t="s">
        <v>24</v>
      </c>
      <c r="X14" s="122" t="s">
        <v>24</v>
      </c>
      <c r="Y14" s="122" t="s">
        <v>24</v>
      </c>
      <c r="Z14" s="122" t="s">
        <v>24</v>
      </c>
      <c r="AA14" s="122" t="s">
        <v>24</v>
      </c>
      <c r="AB14" s="122" t="s">
        <v>24</v>
      </c>
      <c r="AC14" s="122" t="s">
        <v>24</v>
      </c>
      <c r="AD14" s="126" t="s">
        <v>24</v>
      </c>
      <c r="AE14" s="122" t="s">
        <v>24</v>
      </c>
      <c r="AF14" s="122" t="s">
        <v>24</v>
      </c>
      <c r="AG14" s="122" t="s">
        <v>24</v>
      </c>
      <c r="AH14" s="122" t="s">
        <v>24</v>
      </c>
      <c r="AI14" s="122" t="s">
        <v>24</v>
      </c>
      <c r="AJ14" s="122" t="s">
        <v>24</v>
      </c>
      <c r="AK14" s="122" t="s">
        <v>24</v>
      </c>
      <c r="AL14" s="122" t="s">
        <v>24</v>
      </c>
      <c r="AM14" s="122" t="s">
        <v>24</v>
      </c>
      <c r="AN14" s="122" t="s">
        <v>24</v>
      </c>
      <c r="AO14" s="122" t="s">
        <v>24</v>
      </c>
      <c r="AP14" s="122" t="s">
        <v>24</v>
      </c>
      <c r="AQ14" s="122" t="s">
        <v>24</v>
      </c>
      <c r="AR14" s="126" t="s">
        <v>24</v>
      </c>
      <c r="AS14" s="122" t="s">
        <v>24</v>
      </c>
      <c r="AT14" s="122" t="s">
        <v>24</v>
      </c>
      <c r="AU14" s="122" t="s">
        <v>24</v>
      </c>
      <c r="AV14" s="122" t="s">
        <v>24</v>
      </c>
      <c r="AW14" s="122" t="s">
        <v>24</v>
      </c>
      <c r="AX14" s="122" t="s">
        <v>24</v>
      </c>
      <c r="AY14" s="122" t="s">
        <v>24</v>
      </c>
      <c r="AZ14" s="122" t="s">
        <v>24</v>
      </c>
      <c r="BA14" s="122" t="s">
        <v>24</v>
      </c>
      <c r="BB14" s="122" t="s">
        <v>24</v>
      </c>
      <c r="BC14" s="122" t="s">
        <v>24</v>
      </c>
      <c r="BD14" s="122" t="s">
        <v>24</v>
      </c>
      <c r="BE14" s="122" t="s">
        <v>24</v>
      </c>
      <c r="BF14" s="126" t="s">
        <v>24</v>
      </c>
    </row>
    <row r="15" spans="1:58" ht="12" hidden="1" customHeight="1" outlineLevel="1">
      <c r="A15" s="28" t="s">
        <v>24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6">
        <f t="shared" ref="P15:P28" si="40">O15-SUM(C15:N15)</f>
        <v>0</v>
      </c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6">
        <f t="shared" ref="AD15:AD28" si="41">AC15-SUM(Q15:AB15)</f>
        <v>0</v>
      </c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6">
        <f t="shared" ref="AR15:AR28" si="42">AQ15-SUM(AE15:AP15)</f>
        <v>0</v>
      </c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6">
        <f t="shared" ref="BF15:BF28" si="43">BE15-SUM(AS15:BD15)</f>
        <v>0</v>
      </c>
    </row>
    <row r="16" spans="1:58" s="413" customFormat="1" ht="12" hidden="1" customHeight="1" outlineLevel="1">
      <c r="A16" s="428">
        <v>1000</v>
      </c>
      <c r="B16" s="413" t="s">
        <v>130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22">
        <v>0</v>
      </c>
      <c r="N16" s="122">
        <v>0</v>
      </c>
      <c r="O16" s="122">
        <v>0</v>
      </c>
      <c r="P16" s="126">
        <f t="shared" ref="P16:P26" si="44">O16-SUM(C16:N16)</f>
        <v>0</v>
      </c>
      <c r="Q16" s="122">
        <v>0</v>
      </c>
      <c r="R16" s="122">
        <v>0</v>
      </c>
      <c r="S16" s="122">
        <v>0</v>
      </c>
      <c r="T16" s="122">
        <v>0</v>
      </c>
      <c r="U16" s="122">
        <v>0</v>
      </c>
      <c r="V16" s="122">
        <v>0</v>
      </c>
      <c r="W16" s="122">
        <v>0</v>
      </c>
      <c r="X16" s="122">
        <v>0</v>
      </c>
      <c r="Y16" s="122">
        <v>0</v>
      </c>
      <c r="Z16" s="122">
        <v>0</v>
      </c>
      <c r="AA16" s="122">
        <v>0</v>
      </c>
      <c r="AB16" s="122">
        <v>0</v>
      </c>
      <c r="AC16" s="122">
        <v>0</v>
      </c>
      <c r="AD16" s="126">
        <f t="shared" ref="AD16:AD26" si="45">AC16-SUM(Q16:AB16)</f>
        <v>0</v>
      </c>
      <c r="AE16" s="122">
        <v>0</v>
      </c>
      <c r="AF16" s="122">
        <v>0</v>
      </c>
      <c r="AG16" s="122">
        <v>0</v>
      </c>
      <c r="AH16" s="122">
        <v>0</v>
      </c>
      <c r="AI16" s="122">
        <v>0</v>
      </c>
      <c r="AJ16" s="122">
        <v>0</v>
      </c>
      <c r="AK16" s="122">
        <v>0</v>
      </c>
      <c r="AL16" s="122">
        <v>0</v>
      </c>
      <c r="AM16" s="122">
        <v>0</v>
      </c>
      <c r="AN16" s="122">
        <v>0</v>
      </c>
      <c r="AO16" s="122">
        <v>0</v>
      </c>
      <c r="AP16" s="122">
        <v>0</v>
      </c>
      <c r="AQ16" s="122">
        <v>0</v>
      </c>
      <c r="AR16" s="126">
        <f t="shared" ref="AR16:AR26" si="46">AQ16-SUM(AE16:AP16)</f>
        <v>0</v>
      </c>
      <c r="AS16" s="122">
        <v>0</v>
      </c>
      <c r="AT16" s="122">
        <v>0</v>
      </c>
      <c r="AU16" s="122">
        <v>0</v>
      </c>
      <c r="AV16" s="122">
        <v>0</v>
      </c>
      <c r="AW16" s="122">
        <v>0</v>
      </c>
      <c r="AX16" s="122">
        <v>0</v>
      </c>
      <c r="AY16" s="122">
        <v>0</v>
      </c>
      <c r="AZ16" s="122">
        <v>0</v>
      </c>
      <c r="BA16" s="122">
        <v>0</v>
      </c>
      <c r="BB16" s="122">
        <v>0</v>
      </c>
      <c r="BC16" s="122">
        <v>0</v>
      </c>
      <c r="BD16" s="122">
        <v>0</v>
      </c>
      <c r="BE16" s="122">
        <v>0</v>
      </c>
      <c r="BF16" s="126">
        <f t="shared" ref="BF16:BF26" si="47">BE16-SUM(AS16:BD16)</f>
        <v>0</v>
      </c>
    </row>
    <row r="17" spans="1:58" s="413" customFormat="1" ht="12" hidden="1" customHeight="1" outlineLevel="1">
      <c r="A17" s="428">
        <v>1400</v>
      </c>
      <c r="B17" s="413" t="s">
        <v>157</v>
      </c>
      <c r="C17" s="122">
        <v>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22">
        <v>0</v>
      </c>
      <c r="N17" s="122">
        <v>0</v>
      </c>
      <c r="O17" s="122">
        <v>0</v>
      </c>
      <c r="P17" s="126">
        <f t="shared" si="44"/>
        <v>0</v>
      </c>
      <c r="Q17" s="122">
        <v>0</v>
      </c>
      <c r="R17" s="122">
        <v>0</v>
      </c>
      <c r="S17" s="122">
        <v>0</v>
      </c>
      <c r="T17" s="122">
        <v>0</v>
      </c>
      <c r="U17" s="122">
        <v>0</v>
      </c>
      <c r="V17" s="122">
        <v>0</v>
      </c>
      <c r="W17" s="122">
        <v>0</v>
      </c>
      <c r="X17" s="122">
        <v>0</v>
      </c>
      <c r="Y17" s="122">
        <v>0</v>
      </c>
      <c r="Z17" s="122">
        <v>0</v>
      </c>
      <c r="AA17" s="122">
        <v>0</v>
      </c>
      <c r="AB17" s="122">
        <v>0</v>
      </c>
      <c r="AC17" s="122">
        <v>0</v>
      </c>
      <c r="AD17" s="126">
        <f t="shared" si="45"/>
        <v>0</v>
      </c>
      <c r="AE17" s="122">
        <v>0</v>
      </c>
      <c r="AF17" s="122">
        <v>0</v>
      </c>
      <c r="AG17" s="122">
        <v>0</v>
      </c>
      <c r="AH17" s="122">
        <v>0</v>
      </c>
      <c r="AI17" s="122">
        <v>0</v>
      </c>
      <c r="AJ17" s="122">
        <v>0</v>
      </c>
      <c r="AK17" s="122">
        <v>0</v>
      </c>
      <c r="AL17" s="122">
        <v>0</v>
      </c>
      <c r="AM17" s="122">
        <v>0</v>
      </c>
      <c r="AN17" s="122">
        <v>0</v>
      </c>
      <c r="AO17" s="122">
        <v>0</v>
      </c>
      <c r="AP17" s="122">
        <v>0</v>
      </c>
      <c r="AQ17" s="122">
        <v>0</v>
      </c>
      <c r="AR17" s="126">
        <f t="shared" si="46"/>
        <v>0</v>
      </c>
      <c r="AS17" s="122">
        <v>0</v>
      </c>
      <c r="AT17" s="122">
        <v>0</v>
      </c>
      <c r="AU17" s="122">
        <v>0</v>
      </c>
      <c r="AV17" s="122">
        <v>0</v>
      </c>
      <c r="AW17" s="122">
        <v>0</v>
      </c>
      <c r="AX17" s="122">
        <v>0</v>
      </c>
      <c r="AY17" s="122">
        <v>0</v>
      </c>
      <c r="AZ17" s="122">
        <v>0</v>
      </c>
      <c r="BA17" s="122">
        <v>0</v>
      </c>
      <c r="BB17" s="122">
        <v>0</v>
      </c>
      <c r="BC17" s="122">
        <v>0</v>
      </c>
      <c r="BD17" s="122">
        <v>0</v>
      </c>
      <c r="BE17" s="122">
        <v>0</v>
      </c>
      <c r="BF17" s="126">
        <f t="shared" si="47"/>
        <v>0</v>
      </c>
    </row>
    <row r="18" spans="1:58" s="413" customFormat="1" ht="12" hidden="1" customHeight="1" outlineLevel="1">
      <c r="A18" s="428">
        <v>1500</v>
      </c>
      <c r="B18" s="413" t="s">
        <v>158</v>
      </c>
      <c r="C18" s="122">
        <v>0</v>
      </c>
      <c r="D18" s="122">
        <v>0</v>
      </c>
      <c r="E18" s="122">
        <v>0</v>
      </c>
      <c r="F18" s="122">
        <v>0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0</v>
      </c>
      <c r="N18" s="122">
        <v>0</v>
      </c>
      <c r="O18" s="122">
        <v>0</v>
      </c>
      <c r="P18" s="126">
        <f t="shared" si="44"/>
        <v>0</v>
      </c>
      <c r="Q18" s="122">
        <v>0</v>
      </c>
      <c r="R18" s="122">
        <v>0</v>
      </c>
      <c r="S18" s="122">
        <v>0</v>
      </c>
      <c r="T18" s="122">
        <v>0</v>
      </c>
      <c r="U18" s="122">
        <v>0</v>
      </c>
      <c r="V18" s="122">
        <v>0</v>
      </c>
      <c r="W18" s="122">
        <v>0</v>
      </c>
      <c r="X18" s="122">
        <v>0</v>
      </c>
      <c r="Y18" s="122">
        <v>0</v>
      </c>
      <c r="Z18" s="122">
        <v>0</v>
      </c>
      <c r="AA18" s="122">
        <v>0</v>
      </c>
      <c r="AB18" s="122">
        <v>0</v>
      </c>
      <c r="AC18" s="122">
        <v>0</v>
      </c>
      <c r="AD18" s="126">
        <f t="shared" si="45"/>
        <v>0</v>
      </c>
      <c r="AE18" s="122">
        <v>0</v>
      </c>
      <c r="AF18" s="122">
        <v>0</v>
      </c>
      <c r="AG18" s="122">
        <v>0</v>
      </c>
      <c r="AH18" s="122">
        <v>0</v>
      </c>
      <c r="AI18" s="122">
        <v>0</v>
      </c>
      <c r="AJ18" s="122">
        <v>0</v>
      </c>
      <c r="AK18" s="122">
        <v>0</v>
      </c>
      <c r="AL18" s="122">
        <v>0</v>
      </c>
      <c r="AM18" s="122">
        <v>0</v>
      </c>
      <c r="AN18" s="122">
        <v>0</v>
      </c>
      <c r="AO18" s="122">
        <v>0</v>
      </c>
      <c r="AP18" s="122">
        <v>0</v>
      </c>
      <c r="AQ18" s="122">
        <v>0</v>
      </c>
      <c r="AR18" s="126">
        <f t="shared" si="46"/>
        <v>0</v>
      </c>
      <c r="AS18" s="122">
        <v>0</v>
      </c>
      <c r="AT18" s="122">
        <v>0</v>
      </c>
      <c r="AU18" s="122">
        <v>0</v>
      </c>
      <c r="AV18" s="122">
        <v>0</v>
      </c>
      <c r="AW18" s="122">
        <v>0</v>
      </c>
      <c r="AX18" s="122">
        <v>0</v>
      </c>
      <c r="AY18" s="122">
        <v>0</v>
      </c>
      <c r="AZ18" s="122">
        <v>0</v>
      </c>
      <c r="BA18" s="122">
        <v>0</v>
      </c>
      <c r="BB18" s="122">
        <v>0</v>
      </c>
      <c r="BC18" s="122">
        <v>0</v>
      </c>
      <c r="BD18" s="122">
        <v>0</v>
      </c>
      <c r="BE18" s="122">
        <v>0</v>
      </c>
      <c r="BF18" s="126">
        <f t="shared" si="47"/>
        <v>0</v>
      </c>
    </row>
    <row r="19" spans="1:58" s="413" customFormat="1" ht="12" hidden="1" customHeight="1" outlineLevel="1">
      <c r="A19" s="428">
        <v>1600</v>
      </c>
      <c r="B19" s="413" t="s">
        <v>159</v>
      </c>
      <c r="C19" s="122">
        <v>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  <c r="J19" s="122">
        <v>0</v>
      </c>
      <c r="K19" s="122">
        <v>0</v>
      </c>
      <c r="L19" s="122">
        <v>0</v>
      </c>
      <c r="M19" s="122">
        <v>0</v>
      </c>
      <c r="N19" s="122">
        <v>0</v>
      </c>
      <c r="O19" s="122">
        <v>0</v>
      </c>
      <c r="P19" s="126">
        <f t="shared" si="44"/>
        <v>0</v>
      </c>
      <c r="Q19" s="122">
        <v>0</v>
      </c>
      <c r="R19" s="122">
        <v>0</v>
      </c>
      <c r="S19" s="122">
        <v>0</v>
      </c>
      <c r="T19" s="122">
        <v>0</v>
      </c>
      <c r="U19" s="122">
        <v>0</v>
      </c>
      <c r="V19" s="122">
        <v>0</v>
      </c>
      <c r="W19" s="122">
        <v>0</v>
      </c>
      <c r="X19" s="122">
        <v>0</v>
      </c>
      <c r="Y19" s="122">
        <v>0</v>
      </c>
      <c r="Z19" s="122">
        <v>0</v>
      </c>
      <c r="AA19" s="122">
        <v>0</v>
      </c>
      <c r="AB19" s="122">
        <v>0</v>
      </c>
      <c r="AC19" s="122">
        <v>0</v>
      </c>
      <c r="AD19" s="126">
        <f t="shared" si="45"/>
        <v>0</v>
      </c>
      <c r="AE19" s="122">
        <v>0</v>
      </c>
      <c r="AF19" s="122">
        <v>0</v>
      </c>
      <c r="AG19" s="122">
        <v>0</v>
      </c>
      <c r="AH19" s="122">
        <v>0</v>
      </c>
      <c r="AI19" s="122">
        <v>0</v>
      </c>
      <c r="AJ19" s="122">
        <v>0</v>
      </c>
      <c r="AK19" s="122">
        <v>0</v>
      </c>
      <c r="AL19" s="122">
        <v>0</v>
      </c>
      <c r="AM19" s="122">
        <v>0</v>
      </c>
      <c r="AN19" s="122">
        <v>0</v>
      </c>
      <c r="AO19" s="122">
        <v>0</v>
      </c>
      <c r="AP19" s="122">
        <v>0</v>
      </c>
      <c r="AQ19" s="122">
        <v>0</v>
      </c>
      <c r="AR19" s="126">
        <f t="shared" si="46"/>
        <v>0</v>
      </c>
      <c r="AS19" s="122">
        <v>0</v>
      </c>
      <c r="AT19" s="122">
        <v>0</v>
      </c>
      <c r="AU19" s="122">
        <v>0</v>
      </c>
      <c r="AV19" s="122">
        <v>0</v>
      </c>
      <c r="AW19" s="122">
        <v>0</v>
      </c>
      <c r="AX19" s="122">
        <v>0</v>
      </c>
      <c r="AY19" s="122">
        <v>0</v>
      </c>
      <c r="AZ19" s="122">
        <v>0</v>
      </c>
      <c r="BA19" s="122">
        <v>0</v>
      </c>
      <c r="BB19" s="122">
        <v>0</v>
      </c>
      <c r="BC19" s="122">
        <v>0</v>
      </c>
      <c r="BD19" s="122">
        <v>0</v>
      </c>
      <c r="BE19" s="122">
        <v>0</v>
      </c>
      <c r="BF19" s="126">
        <f t="shared" si="47"/>
        <v>0</v>
      </c>
    </row>
    <row r="20" spans="1:58" s="413" customFormat="1" ht="12" hidden="1" customHeight="1" outlineLevel="1">
      <c r="A20" s="428">
        <v>1900</v>
      </c>
      <c r="B20" s="413" t="s">
        <v>160</v>
      </c>
      <c r="C20" s="122">
        <v>0</v>
      </c>
      <c r="D20" s="122">
        <v>0</v>
      </c>
      <c r="E20" s="122">
        <v>250</v>
      </c>
      <c r="F20" s="122">
        <v>0</v>
      </c>
      <c r="G20" s="122">
        <v>110</v>
      </c>
      <c r="H20" s="122">
        <v>110</v>
      </c>
      <c r="I20" s="122">
        <v>110</v>
      </c>
      <c r="J20" s="122">
        <v>110</v>
      </c>
      <c r="K20" s="122">
        <v>110</v>
      </c>
      <c r="L20" s="122">
        <v>110</v>
      </c>
      <c r="M20" s="122">
        <v>90</v>
      </c>
      <c r="N20" s="122">
        <v>0</v>
      </c>
      <c r="O20" s="122">
        <v>1000</v>
      </c>
      <c r="P20" s="126">
        <f t="shared" si="44"/>
        <v>0</v>
      </c>
      <c r="Q20" s="122">
        <v>0</v>
      </c>
      <c r="R20" s="122">
        <v>0</v>
      </c>
      <c r="S20" s="122">
        <v>250</v>
      </c>
      <c r="T20" s="122">
        <v>0</v>
      </c>
      <c r="U20" s="122">
        <v>0</v>
      </c>
      <c r="V20" s="122">
        <v>250</v>
      </c>
      <c r="W20" s="122">
        <v>0</v>
      </c>
      <c r="X20" s="122">
        <v>0</v>
      </c>
      <c r="Y20" s="122">
        <v>250</v>
      </c>
      <c r="Z20" s="122">
        <v>0</v>
      </c>
      <c r="AA20" s="122">
        <v>0</v>
      </c>
      <c r="AB20" s="122">
        <v>250</v>
      </c>
      <c r="AC20" s="122">
        <v>1000</v>
      </c>
      <c r="AD20" s="126">
        <f t="shared" si="45"/>
        <v>0</v>
      </c>
      <c r="AE20" s="122">
        <v>0</v>
      </c>
      <c r="AF20" s="122">
        <v>0</v>
      </c>
      <c r="AG20" s="122">
        <v>250</v>
      </c>
      <c r="AH20" s="122">
        <v>0</v>
      </c>
      <c r="AI20" s="122">
        <v>0</v>
      </c>
      <c r="AJ20" s="122">
        <v>250</v>
      </c>
      <c r="AK20" s="122">
        <v>0</v>
      </c>
      <c r="AL20" s="122">
        <v>0</v>
      </c>
      <c r="AM20" s="122">
        <v>250</v>
      </c>
      <c r="AN20" s="122">
        <v>0</v>
      </c>
      <c r="AO20" s="122">
        <v>0</v>
      </c>
      <c r="AP20" s="122">
        <v>250</v>
      </c>
      <c r="AQ20" s="122">
        <v>1000</v>
      </c>
      <c r="AR20" s="126">
        <f t="shared" si="46"/>
        <v>0</v>
      </c>
      <c r="AS20" s="122">
        <v>0</v>
      </c>
      <c r="AT20" s="122">
        <v>0</v>
      </c>
      <c r="AU20" s="122">
        <v>250</v>
      </c>
      <c r="AV20" s="122">
        <v>0</v>
      </c>
      <c r="AW20" s="122">
        <v>0</v>
      </c>
      <c r="AX20" s="122">
        <v>250</v>
      </c>
      <c r="AY20" s="122">
        <v>0</v>
      </c>
      <c r="AZ20" s="122">
        <v>0</v>
      </c>
      <c r="BA20" s="122">
        <v>250</v>
      </c>
      <c r="BB20" s="122">
        <v>0</v>
      </c>
      <c r="BC20" s="122">
        <v>0</v>
      </c>
      <c r="BD20" s="122">
        <v>250</v>
      </c>
      <c r="BE20" s="122">
        <v>1000</v>
      </c>
      <c r="BF20" s="126">
        <f t="shared" si="47"/>
        <v>0</v>
      </c>
    </row>
    <row r="21" spans="1:58" s="413" customFormat="1" ht="12" hidden="1" customHeight="1" outlineLevel="1">
      <c r="A21" s="428">
        <v>1910</v>
      </c>
      <c r="B21" s="413" t="s">
        <v>161</v>
      </c>
      <c r="C21" s="122">
        <v>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  <c r="J21" s="122">
        <v>0</v>
      </c>
      <c r="K21" s="122">
        <v>0</v>
      </c>
      <c r="L21" s="122">
        <v>0</v>
      </c>
      <c r="M21" s="122">
        <v>0</v>
      </c>
      <c r="N21" s="122">
        <v>0</v>
      </c>
      <c r="O21" s="122">
        <v>0</v>
      </c>
      <c r="P21" s="126">
        <f t="shared" si="44"/>
        <v>0</v>
      </c>
      <c r="Q21" s="122">
        <v>0</v>
      </c>
      <c r="R21" s="122">
        <v>0</v>
      </c>
      <c r="S21" s="122">
        <v>0</v>
      </c>
      <c r="T21" s="122">
        <v>0</v>
      </c>
      <c r="U21" s="122">
        <v>0</v>
      </c>
      <c r="V21" s="122">
        <v>0</v>
      </c>
      <c r="W21" s="122">
        <v>0</v>
      </c>
      <c r="X21" s="122">
        <v>0</v>
      </c>
      <c r="Y21" s="122">
        <v>0</v>
      </c>
      <c r="Z21" s="122">
        <v>0</v>
      </c>
      <c r="AA21" s="122">
        <v>0</v>
      </c>
      <c r="AB21" s="122">
        <v>0</v>
      </c>
      <c r="AC21" s="122">
        <v>0</v>
      </c>
      <c r="AD21" s="126">
        <f t="shared" si="45"/>
        <v>0</v>
      </c>
      <c r="AE21" s="122">
        <v>0</v>
      </c>
      <c r="AF21" s="122">
        <v>0</v>
      </c>
      <c r="AG21" s="122">
        <v>0</v>
      </c>
      <c r="AH21" s="122">
        <v>0</v>
      </c>
      <c r="AI21" s="122">
        <v>0</v>
      </c>
      <c r="AJ21" s="122">
        <v>0</v>
      </c>
      <c r="AK21" s="122">
        <v>0</v>
      </c>
      <c r="AL21" s="122">
        <v>0</v>
      </c>
      <c r="AM21" s="122">
        <v>0</v>
      </c>
      <c r="AN21" s="122">
        <v>0</v>
      </c>
      <c r="AO21" s="122">
        <v>0</v>
      </c>
      <c r="AP21" s="122">
        <v>0</v>
      </c>
      <c r="AQ21" s="122">
        <v>0</v>
      </c>
      <c r="AR21" s="126">
        <f t="shared" si="46"/>
        <v>0</v>
      </c>
      <c r="AS21" s="122">
        <v>0</v>
      </c>
      <c r="AT21" s="122">
        <v>0</v>
      </c>
      <c r="AU21" s="122">
        <v>0</v>
      </c>
      <c r="AV21" s="122">
        <v>0</v>
      </c>
      <c r="AW21" s="122">
        <v>0</v>
      </c>
      <c r="AX21" s="122">
        <v>0</v>
      </c>
      <c r="AY21" s="122">
        <v>0</v>
      </c>
      <c r="AZ21" s="122">
        <v>0</v>
      </c>
      <c r="BA21" s="122">
        <v>0</v>
      </c>
      <c r="BB21" s="122">
        <v>0</v>
      </c>
      <c r="BC21" s="122">
        <v>0</v>
      </c>
      <c r="BD21" s="122">
        <v>0</v>
      </c>
      <c r="BE21" s="122">
        <v>0</v>
      </c>
      <c r="BF21" s="126">
        <f t="shared" si="47"/>
        <v>0</v>
      </c>
    </row>
    <row r="22" spans="1:58" s="413" customFormat="1" ht="12" hidden="1" customHeight="1" outlineLevel="1">
      <c r="A22" s="428">
        <v>1920</v>
      </c>
      <c r="B22" s="413" t="s">
        <v>162</v>
      </c>
      <c r="C22" s="122">
        <v>0</v>
      </c>
      <c r="D22" s="122">
        <v>0</v>
      </c>
      <c r="E22" s="122">
        <v>0</v>
      </c>
      <c r="F22" s="122">
        <v>0</v>
      </c>
      <c r="G22" s="122">
        <v>0</v>
      </c>
      <c r="H22" s="122">
        <v>0</v>
      </c>
      <c r="I22" s="122">
        <v>0</v>
      </c>
      <c r="J22" s="122">
        <v>0</v>
      </c>
      <c r="K22" s="122">
        <v>0</v>
      </c>
      <c r="L22" s="122">
        <v>0</v>
      </c>
      <c r="M22" s="122">
        <v>0</v>
      </c>
      <c r="N22" s="122">
        <v>0</v>
      </c>
      <c r="O22" s="122">
        <v>0</v>
      </c>
      <c r="P22" s="126">
        <f t="shared" si="44"/>
        <v>0</v>
      </c>
      <c r="Q22" s="122">
        <v>0</v>
      </c>
      <c r="R22" s="122">
        <v>0</v>
      </c>
      <c r="S22" s="122">
        <v>0</v>
      </c>
      <c r="T22" s="122">
        <v>0</v>
      </c>
      <c r="U22" s="122">
        <v>0</v>
      </c>
      <c r="V22" s="122">
        <v>0</v>
      </c>
      <c r="W22" s="122">
        <v>0</v>
      </c>
      <c r="X22" s="122">
        <v>0</v>
      </c>
      <c r="Y22" s="122">
        <v>0</v>
      </c>
      <c r="Z22" s="122">
        <v>0</v>
      </c>
      <c r="AA22" s="122">
        <v>0</v>
      </c>
      <c r="AB22" s="122">
        <v>0</v>
      </c>
      <c r="AC22" s="122">
        <v>0</v>
      </c>
      <c r="AD22" s="126">
        <f t="shared" si="45"/>
        <v>0</v>
      </c>
      <c r="AE22" s="122">
        <v>0</v>
      </c>
      <c r="AF22" s="122">
        <v>0</v>
      </c>
      <c r="AG22" s="122">
        <v>0</v>
      </c>
      <c r="AH22" s="122">
        <v>0</v>
      </c>
      <c r="AI22" s="122">
        <v>0</v>
      </c>
      <c r="AJ22" s="122">
        <v>0</v>
      </c>
      <c r="AK22" s="122">
        <v>0</v>
      </c>
      <c r="AL22" s="122">
        <v>0</v>
      </c>
      <c r="AM22" s="122">
        <v>0</v>
      </c>
      <c r="AN22" s="122">
        <v>0</v>
      </c>
      <c r="AO22" s="122">
        <v>0</v>
      </c>
      <c r="AP22" s="122">
        <v>0</v>
      </c>
      <c r="AQ22" s="122">
        <v>0</v>
      </c>
      <c r="AR22" s="126">
        <f t="shared" si="46"/>
        <v>0</v>
      </c>
      <c r="AS22" s="122">
        <v>0</v>
      </c>
      <c r="AT22" s="122">
        <v>0</v>
      </c>
      <c r="AU22" s="122">
        <v>0</v>
      </c>
      <c r="AV22" s="122">
        <v>0</v>
      </c>
      <c r="AW22" s="122">
        <v>0</v>
      </c>
      <c r="AX22" s="122">
        <v>0</v>
      </c>
      <c r="AY22" s="122">
        <v>0</v>
      </c>
      <c r="AZ22" s="122">
        <v>0</v>
      </c>
      <c r="BA22" s="122">
        <v>0</v>
      </c>
      <c r="BB22" s="122">
        <v>0</v>
      </c>
      <c r="BC22" s="122">
        <v>0</v>
      </c>
      <c r="BD22" s="122">
        <v>0</v>
      </c>
      <c r="BE22" s="122">
        <v>0</v>
      </c>
      <c r="BF22" s="126">
        <f t="shared" si="47"/>
        <v>0</v>
      </c>
    </row>
    <row r="23" spans="1:58" s="413" customFormat="1" ht="12" hidden="1" customHeight="1" outlineLevel="1">
      <c r="A23" s="428">
        <v>1930</v>
      </c>
      <c r="B23" s="413" t="s">
        <v>163</v>
      </c>
      <c r="C23" s="122">
        <v>0</v>
      </c>
      <c r="D23" s="122">
        <v>0</v>
      </c>
      <c r="E23" s="122">
        <v>0</v>
      </c>
      <c r="F23" s="122">
        <v>0</v>
      </c>
      <c r="G23" s="122">
        <v>0</v>
      </c>
      <c r="H23" s="122">
        <v>0</v>
      </c>
      <c r="I23" s="122">
        <v>0</v>
      </c>
      <c r="J23" s="122">
        <v>0</v>
      </c>
      <c r="K23" s="122">
        <v>0</v>
      </c>
      <c r="L23" s="122">
        <v>0</v>
      </c>
      <c r="M23" s="122">
        <v>0</v>
      </c>
      <c r="N23" s="122">
        <v>0</v>
      </c>
      <c r="O23" s="122">
        <v>0</v>
      </c>
      <c r="P23" s="126">
        <f t="shared" si="44"/>
        <v>0</v>
      </c>
      <c r="Q23" s="122">
        <v>0</v>
      </c>
      <c r="R23" s="122">
        <v>0</v>
      </c>
      <c r="S23" s="122">
        <v>0</v>
      </c>
      <c r="T23" s="122">
        <v>0</v>
      </c>
      <c r="U23" s="122">
        <v>0</v>
      </c>
      <c r="V23" s="122">
        <v>0</v>
      </c>
      <c r="W23" s="122">
        <v>0</v>
      </c>
      <c r="X23" s="122">
        <v>0</v>
      </c>
      <c r="Y23" s="122">
        <v>0</v>
      </c>
      <c r="Z23" s="122">
        <v>0</v>
      </c>
      <c r="AA23" s="122">
        <v>0</v>
      </c>
      <c r="AB23" s="122">
        <v>0</v>
      </c>
      <c r="AC23" s="122">
        <v>0</v>
      </c>
      <c r="AD23" s="126">
        <f t="shared" si="45"/>
        <v>0</v>
      </c>
      <c r="AE23" s="122">
        <v>0</v>
      </c>
      <c r="AF23" s="122">
        <v>0</v>
      </c>
      <c r="AG23" s="122">
        <v>0</v>
      </c>
      <c r="AH23" s="122">
        <v>0</v>
      </c>
      <c r="AI23" s="122">
        <v>0</v>
      </c>
      <c r="AJ23" s="122">
        <v>0</v>
      </c>
      <c r="AK23" s="122">
        <v>0</v>
      </c>
      <c r="AL23" s="122">
        <v>0</v>
      </c>
      <c r="AM23" s="122">
        <v>0</v>
      </c>
      <c r="AN23" s="122">
        <v>0</v>
      </c>
      <c r="AO23" s="122">
        <v>0</v>
      </c>
      <c r="AP23" s="122">
        <v>0</v>
      </c>
      <c r="AQ23" s="122">
        <v>0</v>
      </c>
      <c r="AR23" s="126">
        <f t="shared" si="46"/>
        <v>0</v>
      </c>
      <c r="AS23" s="122">
        <v>0</v>
      </c>
      <c r="AT23" s="122">
        <v>0</v>
      </c>
      <c r="AU23" s="122">
        <v>0</v>
      </c>
      <c r="AV23" s="122">
        <v>0</v>
      </c>
      <c r="AW23" s="122">
        <v>0</v>
      </c>
      <c r="AX23" s="122">
        <v>0</v>
      </c>
      <c r="AY23" s="122">
        <v>0</v>
      </c>
      <c r="AZ23" s="122">
        <v>0</v>
      </c>
      <c r="BA23" s="122">
        <v>0</v>
      </c>
      <c r="BB23" s="122">
        <v>0</v>
      </c>
      <c r="BC23" s="122">
        <v>0</v>
      </c>
      <c r="BD23" s="122">
        <v>0</v>
      </c>
      <c r="BE23" s="122">
        <v>0</v>
      </c>
      <c r="BF23" s="126">
        <f t="shared" si="47"/>
        <v>0</v>
      </c>
    </row>
    <row r="24" spans="1:58" s="413" customFormat="1" ht="12" hidden="1" customHeight="1" outlineLevel="1">
      <c r="A24" s="428">
        <v>1980</v>
      </c>
      <c r="B24" s="413" t="s">
        <v>164</v>
      </c>
      <c r="C24" s="122">
        <v>0</v>
      </c>
      <c r="D24" s="122">
        <v>0</v>
      </c>
      <c r="E24" s="122">
        <v>0</v>
      </c>
      <c r="F24" s="122">
        <v>0</v>
      </c>
      <c r="G24" s="122">
        <v>0</v>
      </c>
      <c r="H24" s="122">
        <v>0</v>
      </c>
      <c r="I24" s="122">
        <v>0</v>
      </c>
      <c r="J24" s="122">
        <v>0</v>
      </c>
      <c r="K24" s="122">
        <v>0</v>
      </c>
      <c r="L24" s="122">
        <v>0</v>
      </c>
      <c r="M24" s="122">
        <v>0</v>
      </c>
      <c r="N24" s="122">
        <v>0</v>
      </c>
      <c r="O24" s="122">
        <v>0</v>
      </c>
      <c r="P24" s="126">
        <f t="shared" si="44"/>
        <v>0</v>
      </c>
      <c r="Q24" s="122">
        <v>0</v>
      </c>
      <c r="R24" s="122">
        <v>0</v>
      </c>
      <c r="S24" s="122">
        <v>0</v>
      </c>
      <c r="T24" s="122">
        <v>0</v>
      </c>
      <c r="U24" s="122">
        <v>0</v>
      </c>
      <c r="V24" s="122">
        <v>0</v>
      </c>
      <c r="W24" s="122">
        <v>0</v>
      </c>
      <c r="X24" s="122">
        <v>0</v>
      </c>
      <c r="Y24" s="122">
        <v>0</v>
      </c>
      <c r="Z24" s="122">
        <v>0</v>
      </c>
      <c r="AA24" s="122">
        <v>0</v>
      </c>
      <c r="AB24" s="122">
        <v>0</v>
      </c>
      <c r="AC24" s="122">
        <v>0</v>
      </c>
      <c r="AD24" s="126">
        <f t="shared" si="45"/>
        <v>0</v>
      </c>
      <c r="AE24" s="122">
        <v>0</v>
      </c>
      <c r="AF24" s="122">
        <v>0</v>
      </c>
      <c r="AG24" s="122">
        <v>0</v>
      </c>
      <c r="AH24" s="122">
        <v>0</v>
      </c>
      <c r="AI24" s="122">
        <v>0</v>
      </c>
      <c r="AJ24" s="122">
        <v>0</v>
      </c>
      <c r="AK24" s="122">
        <v>0</v>
      </c>
      <c r="AL24" s="122">
        <v>0</v>
      </c>
      <c r="AM24" s="122">
        <v>0</v>
      </c>
      <c r="AN24" s="122">
        <v>0</v>
      </c>
      <c r="AO24" s="122">
        <v>0</v>
      </c>
      <c r="AP24" s="122">
        <v>0</v>
      </c>
      <c r="AQ24" s="122">
        <v>0</v>
      </c>
      <c r="AR24" s="126">
        <f t="shared" si="46"/>
        <v>0</v>
      </c>
      <c r="AS24" s="122">
        <v>0</v>
      </c>
      <c r="AT24" s="122">
        <v>0</v>
      </c>
      <c r="AU24" s="122">
        <v>0</v>
      </c>
      <c r="AV24" s="122">
        <v>0</v>
      </c>
      <c r="AW24" s="122">
        <v>0</v>
      </c>
      <c r="AX24" s="122">
        <v>0</v>
      </c>
      <c r="AY24" s="122">
        <v>0</v>
      </c>
      <c r="AZ24" s="122">
        <v>0</v>
      </c>
      <c r="BA24" s="122">
        <v>0</v>
      </c>
      <c r="BB24" s="122">
        <v>0</v>
      </c>
      <c r="BC24" s="122">
        <v>0</v>
      </c>
      <c r="BD24" s="122">
        <v>0</v>
      </c>
      <c r="BE24" s="122">
        <v>0</v>
      </c>
      <c r="BF24" s="126">
        <f t="shared" si="47"/>
        <v>0</v>
      </c>
    </row>
    <row r="25" spans="1:58" s="413" customFormat="1" ht="12" hidden="1" customHeight="1" outlineLevel="1">
      <c r="A25" s="428">
        <v>1990</v>
      </c>
      <c r="B25" s="413" t="s">
        <v>165</v>
      </c>
      <c r="C25" s="122">
        <v>0</v>
      </c>
      <c r="D25" s="122">
        <v>0</v>
      </c>
      <c r="E25" s="122">
        <v>0</v>
      </c>
      <c r="F25" s="122">
        <v>0</v>
      </c>
      <c r="G25" s="122">
        <v>0</v>
      </c>
      <c r="H25" s="122">
        <v>0</v>
      </c>
      <c r="I25" s="122">
        <v>0</v>
      </c>
      <c r="J25" s="122">
        <v>0</v>
      </c>
      <c r="K25" s="122">
        <v>0</v>
      </c>
      <c r="L25" s="122">
        <v>0</v>
      </c>
      <c r="M25" s="122">
        <v>0</v>
      </c>
      <c r="N25" s="122">
        <v>0</v>
      </c>
      <c r="O25" s="122">
        <v>0</v>
      </c>
      <c r="P25" s="126">
        <f t="shared" si="44"/>
        <v>0</v>
      </c>
      <c r="Q25" s="122">
        <v>0</v>
      </c>
      <c r="R25" s="122">
        <v>0</v>
      </c>
      <c r="S25" s="122">
        <v>0</v>
      </c>
      <c r="T25" s="122">
        <v>0</v>
      </c>
      <c r="U25" s="122">
        <v>0</v>
      </c>
      <c r="V25" s="122">
        <v>0</v>
      </c>
      <c r="W25" s="122">
        <v>0</v>
      </c>
      <c r="X25" s="122">
        <v>0</v>
      </c>
      <c r="Y25" s="122">
        <v>0</v>
      </c>
      <c r="Z25" s="122">
        <v>0</v>
      </c>
      <c r="AA25" s="122">
        <v>0</v>
      </c>
      <c r="AB25" s="122">
        <v>0</v>
      </c>
      <c r="AC25" s="122">
        <v>0</v>
      </c>
      <c r="AD25" s="126">
        <f t="shared" si="45"/>
        <v>0</v>
      </c>
      <c r="AE25" s="122">
        <v>0</v>
      </c>
      <c r="AF25" s="122">
        <v>0</v>
      </c>
      <c r="AG25" s="122">
        <v>0</v>
      </c>
      <c r="AH25" s="122">
        <v>0</v>
      </c>
      <c r="AI25" s="122">
        <v>0</v>
      </c>
      <c r="AJ25" s="122">
        <v>0</v>
      </c>
      <c r="AK25" s="122">
        <v>0</v>
      </c>
      <c r="AL25" s="122">
        <v>0</v>
      </c>
      <c r="AM25" s="122">
        <v>0</v>
      </c>
      <c r="AN25" s="122">
        <v>0</v>
      </c>
      <c r="AO25" s="122">
        <v>0</v>
      </c>
      <c r="AP25" s="122">
        <v>0</v>
      </c>
      <c r="AQ25" s="122">
        <v>0</v>
      </c>
      <c r="AR25" s="126">
        <f t="shared" si="46"/>
        <v>0</v>
      </c>
      <c r="AS25" s="122">
        <v>0</v>
      </c>
      <c r="AT25" s="122">
        <v>0</v>
      </c>
      <c r="AU25" s="122">
        <v>0</v>
      </c>
      <c r="AV25" s="122">
        <v>0</v>
      </c>
      <c r="AW25" s="122">
        <v>0</v>
      </c>
      <c r="AX25" s="122">
        <v>0</v>
      </c>
      <c r="AY25" s="122">
        <v>0</v>
      </c>
      <c r="AZ25" s="122">
        <v>0</v>
      </c>
      <c r="BA25" s="122">
        <v>0</v>
      </c>
      <c r="BB25" s="122">
        <v>0</v>
      </c>
      <c r="BC25" s="122">
        <v>0</v>
      </c>
      <c r="BD25" s="122">
        <v>0</v>
      </c>
      <c r="BE25" s="122">
        <v>0</v>
      </c>
      <c r="BF25" s="126">
        <f t="shared" si="47"/>
        <v>0</v>
      </c>
    </row>
    <row r="26" spans="1:58" s="413" customFormat="1" ht="12" hidden="1" customHeight="1" outlineLevel="1">
      <c r="A26" s="428">
        <v>1991</v>
      </c>
      <c r="B26" s="413" t="s">
        <v>166</v>
      </c>
      <c r="C26" s="122">
        <v>0</v>
      </c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22">
        <v>0</v>
      </c>
      <c r="M26" s="122">
        <v>0</v>
      </c>
      <c r="N26" s="122">
        <v>0</v>
      </c>
      <c r="O26" s="122">
        <v>0</v>
      </c>
      <c r="P26" s="126">
        <f t="shared" si="44"/>
        <v>0</v>
      </c>
      <c r="Q26" s="122">
        <v>0</v>
      </c>
      <c r="R26" s="122">
        <v>0</v>
      </c>
      <c r="S26" s="122">
        <v>0</v>
      </c>
      <c r="T26" s="122">
        <v>0</v>
      </c>
      <c r="U26" s="122">
        <v>0</v>
      </c>
      <c r="V26" s="122">
        <v>0</v>
      </c>
      <c r="W26" s="122">
        <v>0</v>
      </c>
      <c r="X26" s="122">
        <v>0</v>
      </c>
      <c r="Y26" s="122">
        <v>0</v>
      </c>
      <c r="Z26" s="122">
        <v>0</v>
      </c>
      <c r="AA26" s="122">
        <v>0</v>
      </c>
      <c r="AB26" s="122">
        <v>0</v>
      </c>
      <c r="AC26" s="122">
        <v>0</v>
      </c>
      <c r="AD26" s="126">
        <f t="shared" si="45"/>
        <v>0</v>
      </c>
      <c r="AE26" s="122">
        <v>0</v>
      </c>
      <c r="AF26" s="122">
        <v>0</v>
      </c>
      <c r="AG26" s="122">
        <v>0</v>
      </c>
      <c r="AH26" s="122">
        <v>0</v>
      </c>
      <c r="AI26" s="122">
        <v>0</v>
      </c>
      <c r="AJ26" s="122">
        <v>0</v>
      </c>
      <c r="AK26" s="122">
        <v>0</v>
      </c>
      <c r="AL26" s="122">
        <v>0</v>
      </c>
      <c r="AM26" s="122">
        <v>0</v>
      </c>
      <c r="AN26" s="122">
        <v>0</v>
      </c>
      <c r="AO26" s="122">
        <v>0</v>
      </c>
      <c r="AP26" s="122">
        <v>0</v>
      </c>
      <c r="AQ26" s="122">
        <v>0</v>
      </c>
      <c r="AR26" s="126">
        <f t="shared" si="46"/>
        <v>0</v>
      </c>
      <c r="AS26" s="122">
        <v>0</v>
      </c>
      <c r="AT26" s="122">
        <v>0</v>
      </c>
      <c r="AU26" s="122">
        <v>0</v>
      </c>
      <c r="AV26" s="122">
        <v>0</v>
      </c>
      <c r="AW26" s="122">
        <v>0</v>
      </c>
      <c r="AX26" s="122">
        <v>0</v>
      </c>
      <c r="AY26" s="122">
        <v>0</v>
      </c>
      <c r="AZ26" s="122">
        <v>0</v>
      </c>
      <c r="BA26" s="122">
        <v>0</v>
      </c>
      <c r="BB26" s="122">
        <v>0</v>
      </c>
      <c r="BC26" s="122">
        <v>0</v>
      </c>
      <c r="BD26" s="122">
        <v>0</v>
      </c>
      <c r="BE26" s="122">
        <v>0</v>
      </c>
      <c r="BF26" s="126">
        <f t="shared" si="47"/>
        <v>0</v>
      </c>
    </row>
    <row r="27" spans="1:58" ht="12" hidden="1" customHeight="1" outlineLevel="1">
      <c r="A27" s="28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6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6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6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6"/>
    </row>
    <row r="28" spans="1:58" ht="12" customHeight="1" collapsed="1">
      <c r="A28" s="29"/>
      <c r="B28" s="1" t="s">
        <v>130</v>
      </c>
      <c r="C28" s="122">
        <f t="shared" ref="C28:O28" si="48">SUM(C15:C27)</f>
        <v>0</v>
      </c>
      <c r="D28" s="122">
        <f t="shared" si="48"/>
        <v>0</v>
      </c>
      <c r="E28" s="122">
        <f t="shared" si="48"/>
        <v>250</v>
      </c>
      <c r="F28" s="122">
        <f t="shared" si="48"/>
        <v>0</v>
      </c>
      <c r="G28" s="122">
        <f t="shared" si="48"/>
        <v>110</v>
      </c>
      <c r="H28" s="122">
        <f t="shared" si="48"/>
        <v>110</v>
      </c>
      <c r="I28" s="122">
        <f t="shared" si="48"/>
        <v>110</v>
      </c>
      <c r="J28" s="122">
        <f t="shared" si="48"/>
        <v>110</v>
      </c>
      <c r="K28" s="122">
        <f t="shared" si="48"/>
        <v>110</v>
      </c>
      <c r="L28" s="122">
        <f t="shared" si="48"/>
        <v>110</v>
      </c>
      <c r="M28" s="122">
        <f t="shared" si="48"/>
        <v>90</v>
      </c>
      <c r="N28" s="122">
        <f t="shared" si="48"/>
        <v>0</v>
      </c>
      <c r="O28" s="122">
        <f t="shared" si="48"/>
        <v>1000</v>
      </c>
      <c r="P28" s="126">
        <f t="shared" si="40"/>
        <v>0</v>
      </c>
      <c r="Q28" s="122">
        <f t="shared" ref="Q28:AC28" si="49">SUM(Q15:Q27)</f>
        <v>0</v>
      </c>
      <c r="R28" s="122">
        <f t="shared" si="49"/>
        <v>0</v>
      </c>
      <c r="S28" s="122">
        <f t="shared" si="49"/>
        <v>250</v>
      </c>
      <c r="T28" s="122">
        <f t="shared" si="49"/>
        <v>0</v>
      </c>
      <c r="U28" s="122">
        <f t="shared" si="49"/>
        <v>0</v>
      </c>
      <c r="V28" s="122">
        <f t="shared" si="49"/>
        <v>250</v>
      </c>
      <c r="W28" s="122">
        <f t="shared" si="49"/>
        <v>0</v>
      </c>
      <c r="X28" s="122">
        <f t="shared" si="49"/>
        <v>0</v>
      </c>
      <c r="Y28" s="122">
        <f t="shared" si="49"/>
        <v>250</v>
      </c>
      <c r="Z28" s="122">
        <f t="shared" si="49"/>
        <v>0</v>
      </c>
      <c r="AA28" s="122">
        <f t="shared" si="49"/>
        <v>0</v>
      </c>
      <c r="AB28" s="122">
        <f t="shared" si="49"/>
        <v>250</v>
      </c>
      <c r="AC28" s="122">
        <f t="shared" si="49"/>
        <v>1000</v>
      </c>
      <c r="AD28" s="126">
        <f t="shared" si="41"/>
        <v>0</v>
      </c>
      <c r="AE28" s="122">
        <f t="shared" ref="AE28:AQ28" si="50">SUM(AE15:AE27)</f>
        <v>0</v>
      </c>
      <c r="AF28" s="122">
        <f t="shared" si="50"/>
        <v>0</v>
      </c>
      <c r="AG28" s="122">
        <f t="shared" si="50"/>
        <v>250</v>
      </c>
      <c r="AH28" s="122">
        <f t="shared" si="50"/>
        <v>0</v>
      </c>
      <c r="AI28" s="122">
        <f t="shared" si="50"/>
        <v>0</v>
      </c>
      <c r="AJ28" s="122">
        <f t="shared" si="50"/>
        <v>250</v>
      </c>
      <c r="AK28" s="122">
        <f t="shared" si="50"/>
        <v>0</v>
      </c>
      <c r="AL28" s="122">
        <f t="shared" si="50"/>
        <v>0</v>
      </c>
      <c r="AM28" s="122">
        <f t="shared" si="50"/>
        <v>250</v>
      </c>
      <c r="AN28" s="122">
        <f t="shared" si="50"/>
        <v>0</v>
      </c>
      <c r="AO28" s="122">
        <f t="shared" si="50"/>
        <v>0</v>
      </c>
      <c r="AP28" s="122">
        <f t="shared" si="50"/>
        <v>250</v>
      </c>
      <c r="AQ28" s="122">
        <f t="shared" si="50"/>
        <v>1000</v>
      </c>
      <c r="AR28" s="126">
        <f t="shared" si="42"/>
        <v>0</v>
      </c>
      <c r="AS28" s="122">
        <f t="shared" ref="AS28:BE28" si="51">SUM(AS15:AS27)</f>
        <v>0</v>
      </c>
      <c r="AT28" s="122">
        <f t="shared" si="51"/>
        <v>0</v>
      </c>
      <c r="AU28" s="122">
        <f t="shared" si="51"/>
        <v>250</v>
      </c>
      <c r="AV28" s="122">
        <f t="shared" si="51"/>
        <v>0</v>
      </c>
      <c r="AW28" s="122">
        <f t="shared" si="51"/>
        <v>0</v>
      </c>
      <c r="AX28" s="122">
        <f t="shared" si="51"/>
        <v>250</v>
      </c>
      <c r="AY28" s="122">
        <f t="shared" si="51"/>
        <v>0</v>
      </c>
      <c r="AZ28" s="122">
        <f t="shared" si="51"/>
        <v>0</v>
      </c>
      <c r="BA28" s="122">
        <f t="shared" si="51"/>
        <v>250</v>
      </c>
      <c r="BB28" s="122">
        <f t="shared" si="51"/>
        <v>0</v>
      </c>
      <c r="BC28" s="122">
        <f t="shared" si="51"/>
        <v>0</v>
      </c>
      <c r="BD28" s="122">
        <f t="shared" si="51"/>
        <v>250</v>
      </c>
      <c r="BE28" s="122">
        <f t="shared" si="51"/>
        <v>1000</v>
      </c>
      <c r="BF28" s="126">
        <f t="shared" si="43"/>
        <v>0</v>
      </c>
    </row>
    <row r="29" spans="1:58" ht="12" hidden="1" customHeight="1" outlineLevel="1">
      <c r="A29" s="29"/>
      <c r="B29" s="9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6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6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6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6"/>
    </row>
    <row r="30" spans="1:58" ht="12" hidden="1" customHeight="1" outlineLevel="1">
      <c r="A30" s="27" t="s">
        <v>133</v>
      </c>
      <c r="C30" s="122" t="s">
        <v>24</v>
      </c>
      <c r="D30" s="122" t="s">
        <v>24</v>
      </c>
      <c r="E30" s="122" t="s">
        <v>24</v>
      </c>
      <c r="F30" s="122" t="s">
        <v>24</v>
      </c>
      <c r="G30" s="122" t="s">
        <v>24</v>
      </c>
      <c r="H30" s="122" t="s">
        <v>24</v>
      </c>
      <c r="I30" s="122" t="s">
        <v>24</v>
      </c>
      <c r="J30" s="122" t="s">
        <v>24</v>
      </c>
      <c r="K30" s="122" t="s">
        <v>24</v>
      </c>
      <c r="L30" s="122" t="s">
        <v>24</v>
      </c>
      <c r="M30" s="122" t="s">
        <v>24</v>
      </c>
      <c r="N30" s="122" t="s">
        <v>24</v>
      </c>
      <c r="O30" s="122" t="s">
        <v>24</v>
      </c>
      <c r="P30" s="126" t="s">
        <v>24</v>
      </c>
      <c r="Q30" s="122" t="s">
        <v>24</v>
      </c>
      <c r="R30" s="122" t="s">
        <v>24</v>
      </c>
      <c r="S30" s="122" t="s">
        <v>24</v>
      </c>
      <c r="T30" s="122" t="s">
        <v>24</v>
      </c>
      <c r="U30" s="122" t="s">
        <v>24</v>
      </c>
      <c r="V30" s="122" t="s">
        <v>24</v>
      </c>
      <c r="W30" s="122" t="s">
        <v>24</v>
      </c>
      <c r="X30" s="122" t="s">
        <v>24</v>
      </c>
      <c r="Y30" s="122" t="s">
        <v>24</v>
      </c>
      <c r="Z30" s="122" t="s">
        <v>24</v>
      </c>
      <c r="AA30" s="122" t="s">
        <v>24</v>
      </c>
      <c r="AB30" s="122" t="s">
        <v>24</v>
      </c>
      <c r="AC30" s="122" t="s">
        <v>24</v>
      </c>
      <c r="AD30" s="126" t="s">
        <v>24</v>
      </c>
      <c r="AE30" s="122" t="s">
        <v>24</v>
      </c>
      <c r="AF30" s="122" t="s">
        <v>24</v>
      </c>
      <c r="AG30" s="122" t="s">
        <v>24</v>
      </c>
      <c r="AH30" s="122" t="s">
        <v>24</v>
      </c>
      <c r="AI30" s="122" t="s">
        <v>24</v>
      </c>
      <c r="AJ30" s="122" t="s">
        <v>24</v>
      </c>
      <c r="AK30" s="122" t="s">
        <v>24</v>
      </c>
      <c r="AL30" s="122" t="s">
        <v>24</v>
      </c>
      <c r="AM30" s="122" t="s">
        <v>24</v>
      </c>
      <c r="AN30" s="122" t="s">
        <v>24</v>
      </c>
      <c r="AO30" s="122" t="s">
        <v>24</v>
      </c>
      <c r="AP30" s="122" t="s">
        <v>24</v>
      </c>
      <c r="AQ30" s="122" t="s">
        <v>24</v>
      </c>
      <c r="AR30" s="126" t="s">
        <v>24</v>
      </c>
      <c r="AS30" s="122" t="s">
        <v>24</v>
      </c>
      <c r="AT30" s="122" t="s">
        <v>24</v>
      </c>
      <c r="AU30" s="122" t="s">
        <v>24</v>
      </c>
      <c r="AV30" s="122" t="s">
        <v>24</v>
      </c>
      <c r="AW30" s="122" t="s">
        <v>24</v>
      </c>
      <c r="AX30" s="122" t="s">
        <v>24</v>
      </c>
      <c r="AY30" s="122" t="s">
        <v>24</v>
      </c>
      <c r="AZ30" s="122" t="s">
        <v>24</v>
      </c>
      <c r="BA30" s="122" t="s">
        <v>24</v>
      </c>
      <c r="BB30" s="122" t="s">
        <v>24</v>
      </c>
      <c r="BC30" s="122" t="s">
        <v>24</v>
      </c>
      <c r="BD30" s="122" t="s">
        <v>24</v>
      </c>
      <c r="BE30" s="122" t="s">
        <v>24</v>
      </c>
      <c r="BF30" s="126" t="s">
        <v>24</v>
      </c>
    </row>
    <row r="31" spans="1:58" ht="12" hidden="1" customHeight="1" outlineLevel="1">
      <c r="A31" s="28" t="s">
        <v>24</v>
      </c>
      <c r="B31" s="9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6">
        <f t="shared" ref="P31:P37" si="52">O31-SUM(C31:N31)</f>
        <v>0</v>
      </c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6">
        <f t="shared" ref="AD31:AD37" si="53">AC31-SUM(Q31:AB31)</f>
        <v>0</v>
      </c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6">
        <f t="shared" ref="AR31:AR37" si="54">AQ31-SUM(AE31:AP31)</f>
        <v>0</v>
      </c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6">
        <f t="shared" ref="BF31:BF37" si="55">BE31-SUM(AS31:BD31)</f>
        <v>0</v>
      </c>
    </row>
    <row r="32" spans="1:58" s="413" customFormat="1" ht="12" hidden="1" customHeight="1" outlineLevel="1">
      <c r="A32" s="428">
        <v>2000</v>
      </c>
      <c r="B32" s="416" t="s">
        <v>133</v>
      </c>
      <c r="C32" s="122">
        <v>0</v>
      </c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0</v>
      </c>
      <c r="P32" s="126">
        <f t="shared" ref="P32:P35" si="56">O32-SUM(C32:N32)</f>
        <v>0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22">
        <v>0</v>
      </c>
      <c r="Z32" s="122">
        <v>0</v>
      </c>
      <c r="AA32" s="122">
        <v>0</v>
      </c>
      <c r="AB32" s="122">
        <v>0</v>
      </c>
      <c r="AC32" s="122">
        <v>0</v>
      </c>
      <c r="AD32" s="126">
        <f t="shared" ref="AD32:AD35" si="57">AC32-SUM(Q32:AB32)</f>
        <v>0</v>
      </c>
      <c r="AE32" s="122">
        <v>0</v>
      </c>
      <c r="AF32" s="122">
        <v>0</v>
      </c>
      <c r="AG32" s="122">
        <v>0</v>
      </c>
      <c r="AH32" s="122">
        <v>0</v>
      </c>
      <c r="AI32" s="122">
        <v>0</v>
      </c>
      <c r="AJ32" s="122">
        <v>0</v>
      </c>
      <c r="AK32" s="122">
        <v>0</v>
      </c>
      <c r="AL32" s="122">
        <v>0</v>
      </c>
      <c r="AM32" s="122">
        <v>0</v>
      </c>
      <c r="AN32" s="122">
        <v>0</v>
      </c>
      <c r="AO32" s="122">
        <v>0</v>
      </c>
      <c r="AP32" s="122">
        <v>0</v>
      </c>
      <c r="AQ32" s="122">
        <v>0</v>
      </c>
      <c r="AR32" s="126">
        <f t="shared" ref="AR32:AR35" si="58">AQ32-SUM(AE32:AP32)</f>
        <v>0</v>
      </c>
      <c r="AS32" s="122">
        <v>0</v>
      </c>
      <c r="AT32" s="122">
        <v>0</v>
      </c>
      <c r="AU32" s="122">
        <v>0</v>
      </c>
      <c r="AV32" s="122">
        <v>0</v>
      </c>
      <c r="AW32" s="122">
        <v>0</v>
      </c>
      <c r="AX32" s="122">
        <v>0</v>
      </c>
      <c r="AY32" s="122">
        <v>0</v>
      </c>
      <c r="AZ32" s="122">
        <v>0</v>
      </c>
      <c r="BA32" s="122">
        <v>0</v>
      </c>
      <c r="BB32" s="122">
        <v>0</v>
      </c>
      <c r="BC32" s="122">
        <v>0</v>
      </c>
      <c r="BD32" s="122">
        <v>0</v>
      </c>
      <c r="BE32" s="122">
        <v>0</v>
      </c>
      <c r="BF32" s="126">
        <f t="shared" ref="BF32:BF35" si="59">BE32-SUM(AS32:BD32)</f>
        <v>0</v>
      </c>
    </row>
    <row r="33" spans="1:58" s="413" customFormat="1" ht="12" hidden="1" customHeight="1" outlineLevel="1">
      <c r="A33" s="428">
        <v>2100</v>
      </c>
      <c r="B33" s="416" t="s">
        <v>167</v>
      </c>
      <c r="C33" s="122">
        <v>0</v>
      </c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6">
        <f t="shared" si="56"/>
        <v>0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22">
        <v>0</v>
      </c>
      <c r="Z33" s="122">
        <v>0</v>
      </c>
      <c r="AA33" s="122">
        <v>0</v>
      </c>
      <c r="AB33" s="122">
        <v>0</v>
      </c>
      <c r="AC33" s="122">
        <v>0</v>
      </c>
      <c r="AD33" s="126">
        <f t="shared" si="57"/>
        <v>0</v>
      </c>
      <c r="AE33" s="122">
        <v>0</v>
      </c>
      <c r="AF33" s="122">
        <v>0</v>
      </c>
      <c r="AG33" s="122">
        <v>0</v>
      </c>
      <c r="AH33" s="122">
        <v>0</v>
      </c>
      <c r="AI33" s="122">
        <v>0</v>
      </c>
      <c r="AJ33" s="122">
        <v>0</v>
      </c>
      <c r="AK33" s="122">
        <v>0</v>
      </c>
      <c r="AL33" s="122">
        <v>0</v>
      </c>
      <c r="AM33" s="122">
        <v>0</v>
      </c>
      <c r="AN33" s="122">
        <v>0</v>
      </c>
      <c r="AO33" s="122">
        <v>0</v>
      </c>
      <c r="AP33" s="122">
        <v>0</v>
      </c>
      <c r="AQ33" s="122">
        <v>0</v>
      </c>
      <c r="AR33" s="126">
        <f t="shared" si="58"/>
        <v>0</v>
      </c>
      <c r="AS33" s="122">
        <v>0</v>
      </c>
      <c r="AT33" s="122">
        <v>0</v>
      </c>
      <c r="AU33" s="122">
        <v>0</v>
      </c>
      <c r="AV33" s="122">
        <v>0</v>
      </c>
      <c r="AW33" s="122">
        <v>0</v>
      </c>
      <c r="AX33" s="122">
        <v>0</v>
      </c>
      <c r="AY33" s="122">
        <v>0</v>
      </c>
      <c r="AZ33" s="122">
        <v>0</v>
      </c>
      <c r="BA33" s="122">
        <v>0</v>
      </c>
      <c r="BB33" s="122">
        <v>0</v>
      </c>
      <c r="BC33" s="122">
        <v>0</v>
      </c>
      <c r="BD33" s="122">
        <v>0</v>
      </c>
      <c r="BE33" s="122">
        <v>0</v>
      </c>
      <c r="BF33" s="126">
        <f t="shared" si="59"/>
        <v>0</v>
      </c>
    </row>
    <row r="34" spans="1:58" s="413" customFormat="1" ht="12" hidden="1" customHeight="1" outlineLevel="1">
      <c r="A34" s="428">
        <v>2200</v>
      </c>
      <c r="B34" s="416" t="s">
        <v>168</v>
      </c>
      <c r="C34" s="122">
        <v>0</v>
      </c>
      <c r="D34" s="122">
        <v>0</v>
      </c>
      <c r="E34" s="122">
        <v>0</v>
      </c>
      <c r="F34" s="122">
        <v>0</v>
      </c>
      <c r="G34" s="122">
        <v>0</v>
      </c>
      <c r="H34" s="122">
        <v>0</v>
      </c>
      <c r="I34" s="122">
        <v>0</v>
      </c>
      <c r="J34" s="122">
        <v>0</v>
      </c>
      <c r="K34" s="122">
        <v>0</v>
      </c>
      <c r="L34" s="122">
        <v>0</v>
      </c>
      <c r="M34" s="122">
        <v>0</v>
      </c>
      <c r="N34" s="122">
        <v>0</v>
      </c>
      <c r="O34" s="122">
        <v>0</v>
      </c>
      <c r="P34" s="126">
        <f t="shared" si="56"/>
        <v>0</v>
      </c>
      <c r="Q34" s="122">
        <v>0</v>
      </c>
      <c r="R34" s="122">
        <v>0</v>
      </c>
      <c r="S34" s="122">
        <v>0</v>
      </c>
      <c r="T34" s="122">
        <v>0</v>
      </c>
      <c r="U34" s="122">
        <v>0</v>
      </c>
      <c r="V34" s="122">
        <v>0</v>
      </c>
      <c r="W34" s="122">
        <v>0</v>
      </c>
      <c r="X34" s="122">
        <v>0</v>
      </c>
      <c r="Y34" s="122">
        <v>0</v>
      </c>
      <c r="Z34" s="122">
        <v>0</v>
      </c>
      <c r="AA34" s="122">
        <v>0</v>
      </c>
      <c r="AB34" s="122">
        <v>0</v>
      </c>
      <c r="AC34" s="122">
        <v>0</v>
      </c>
      <c r="AD34" s="126">
        <f t="shared" si="57"/>
        <v>0</v>
      </c>
      <c r="AE34" s="122">
        <v>0</v>
      </c>
      <c r="AF34" s="122">
        <v>0</v>
      </c>
      <c r="AG34" s="122">
        <v>0</v>
      </c>
      <c r="AH34" s="122">
        <v>0</v>
      </c>
      <c r="AI34" s="122">
        <v>0</v>
      </c>
      <c r="AJ34" s="122">
        <v>0</v>
      </c>
      <c r="AK34" s="122">
        <v>0</v>
      </c>
      <c r="AL34" s="122">
        <v>0</v>
      </c>
      <c r="AM34" s="122">
        <v>0</v>
      </c>
      <c r="AN34" s="122">
        <v>0</v>
      </c>
      <c r="AO34" s="122">
        <v>0</v>
      </c>
      <c r="AP34" s="122">
        <v>0</v>
      </c>
      <c r="AQ34" s="122">
        <v>0</v>
      </c>
      <c r="AR34" s="126">
        <f t="shared" si="58"/>
        <v>0</v>
      </c>
      <c r="AS34" s="122">
        <v>0</v>
      </c>
      <c r="AT34" s="122">
        <v>0</v>
      </c>
      <c r="AU34" s="122">
        <v>0</v>
      </c>
      <c r="AV34" s="122">
        <v>0</v>
      </c>
      <c r="AW34" s="122">
        <v>0</v>
      </c>
      <c r="AX34" s="122">
        <v>0</v>
      </c>
      <c r="AY34" s="122">
        <v>0</v>
      </c>
      <c r="AZ34" s="122">
        <v>0</v>
      </c>
      <c r="BA34" s="122">
        <v>0</v>
      </c>
      <c r="BB34" s="122">
        <v>0</v>
      </c>
      <c r="BC34" s="122">
        <v>0</v>
      </c>
      <c r="BD34" s="122">
        <v>0</v>
      </c>
      <c r="BE34" s="122">
        <v>0</v>
      </c>
      <c r="BF34" s="126">
        <f t="shared" si="59"/>
        <v>0</v>
      </c>
    </row>
    <row r="35" spans="1:58" s="413" customFormat="1" ht="12" hidden="1" customHeight="1" outlineLevel="1">
      <c r="A35" s="428">
        <v>2800</v>
      </c>
      <c r="B35" s="416" t="s">
        <v>169</v>
      </c>
      <c r="C35" s="122">
        <v>0</v>
      </c>
      <c r="D35" s="122">
        <v>0</v>
      </c>
      <c r="E35" s="122">
        <v>0</v>
      </c>
      <c r="F35" s="122">
        <v>0</v>
      </c>
      <c r="G35" s="122">
        <v>0</v>
      </c>
      <c r="H35" s="122">
        <v>0</v>
      </c>
      <c r="I35" s="122">
        <v>0</v>
      </c>
      <c r="J35" s="122">
        <v>0</v>
      </c>
      <c r="K35" s="122">
        <v>0</v>
      </c>
      <c r="L35" s="122">
        <v>0</v>
      </c>
      <c r="M35" s="122">
        <v>0</v>
      </c>
      <c r="N35" s="122">
        <v>0</v>
      </c>
      <c r="O35" s="122">
        <v>0</v>
      </c>
      <c r="P35" s="126">
        <f t="shared" si="56"/>
        <v>0</v>
      </c>
      <c r="Q35" s="122">
        <v>0</v>
      </c>
      <c r="R35" s="122">
        <v>0</v>
      </c>
      <c r="S35" s="122">
        <v>0</v>
      </c>
      <c r="T35" s="122">
        <v>0</v>
      </c>
      <c r="U35" s="122">
        <v>0</v>
      </c>
      <c r="V35" s="122">
        <v>0</v>
      </c>
      <c r="W35" s="122">
        <v>0</v>
      </c>
      <c r="X35" s="122">
        <v>0</v>
      </c>
      <c r="Y35" s="122">
        <v>0</v>
      </c>
      <c r="Z35" s="122">
        <v>0</v>
      </c>
      <c r="AA35" s="122">
        <v>0</v>
      </c>
      <c r="AB35" s="122">
        <v>0</v>
      </c>
      <c r="AC35" s="122">
        <v>0</v>
      </c>
      <c r="AD35" s="126">
        <f t="shared" si="57"/>
        <v>0</v>
      </c>
      <c r="AE35" s="122">
        <v>0</v>
      </c>
      <c r="AF35" s="122">
        <v>0</v>
      </c>
      <c r="AG35" s="122">
        <v>0</v>
      </c>
      <c r="AH35" s="122">
        <v>0</v>
      </c>
      <c r="AI35" s="122">
        <v>0</v>
      </c>
      <c r="AJ35" s="122">
        <v>0</v>
      </c>
      <c r="AK35" s="122">
        <v>0</v>
      </c>
      <c r="AL35" s="122">
        <v>0</v>
      </c>
      <c r="AM35" s="122">
        <v>0</v>
      </c>
      <c r="AN35" s="122">
        <v>0</v>
      </c>
      <c r="AO35" s="122">
        <v>0</v>
      </c>
      <c r="AP35" s="122">
        <v>0</v>
      </c>
      <c r="AQ35" s="122">
        <v>0</v>
      </c>
      <c r="AR35" s="126">
        <f t="shared" si="58"/>
        <v>0</v>
      </c>
      <c r="AS35" s="122">
        <v>0</v>
      </c>
      <c r="AT35" s="122">
        <v>0</v>
      </c>
      <c r="AU35" s="122">
        <v>0</v>
      </c>
      <c r="AV35" s="122">
        <v>0</v>
      </c>
      <c r="AW35" s="122">
        <v>0</v>
      </c>
      <c r="AX35" s="122">
        <v>0</v>
      </c>
      <c r="AY35" s="122">
        <v>0</v>
      </c>
      <c r="AZ35" s="122">
        <v>0</v>
      </c>
      <c r="BA35" s="122">
        <v>0</v>
      </c>
      <c r="BB35" s="122">
        <v>0</v>
      </c>
      <c r="BC35" s="122">
        <v>0</v>
      </c>
      <c r="BD35" s="122">
        <v>0</v>
      </c>
      <c r="BE35" s="122">
        <v>0</v>
      </c>
      <c r="BF35" s="126">
        <f t="shared" si="59"/>
        <v>0</v>
      </c>
    </row>
    <row r="36" spans="1:58" ht="12" hidden="1" customHeight="1" outlineLevel="1">
      <c r="A36" s="28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6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6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6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6"/>
    </row>
    <row r="37" spans="1:58" ht="12" customHeight="1" collapsed="1">
      <c r="A37" s="29"/>
      <c r="B37" s="1" t="s">
        <v>133</v>
      </c>
      <c r="C37" s="122">
        <f t="shared" ref="C37:O37" si="60">SUM(C31:C36)</f>
        <v>0</v>
      </c>
      <c r="D37" s="122">
        <f t="shared" si="60"/>
        <v>0</v>
      </c>
      <c r="E37" s="122">
        <f t="shared" si="60"/>
        <v>0</v>
      </c>
      <c r="F37" s="122">
        <f t="shared" si="60"/>
        <v>0</v>
      </c>
      <c r="G37" s="122">
        <f t="shared" si="60"/>
        <v>0</v>
      </c>
      <c r="H37" s="122">
        <f t="shared" si="60"/>
        <v>0</v>
      </c>
      <c r="I37" s="122">
        <f t="shared" si="60"/>
        <v>0</v>
      </c>
      <c r="J37" s="122">
        <f t="shared" si="60"/>
        <v>0</v>
      </c>
      <c r="K37" s="122">
        <f t="shared" si="60"/>
        <v>0</v>
      </c>
      <c r="L37" s="122">
        <f t="shared" si="60"/>
        <v>0</v>
      </c>
      <c r="M37" s="122">
        <f t="shared" si="60"/>
        <v>0</v>
      </c>
      <c r="N37" s="122">
        <f t="shared" si="60"/>
        <v>0</v>
      </c>
      <c r="O37" s="122">
        <f t="shared" si="60"/>
        <v>0</v>
      </c>
      <c r="P37" s="126">
        <f t="shared" si="52"/>
        <v>0</v>
      </c>
      <c r="Q37" s="122">
        <f t="shared" ref="Q37:AC37" si="61">SUM(Q31:Q36)</f>
        <v>0</v>
      </c>
      <c r="R37" s="122">
        <f t="shared" si="61"/>
        <v>0</v>
      </c>
      <c r="S37" s="122">
        <f t="shared" si="61"/>
        <v>0</v>
      </c>
      <c r="T37" s="122">
        <f t="shared" si="61"/>
        <v>0</v>
      </c>
      <c r="U37" s="122">
        <f t="shared" si="61"/>
        <v>0</v>
      </c>
      <c r="V37" s="122">
        <f t="shared" si="61"/>
        <v>0</v>
      </c>
      <c r="W37" s="122">
        <f t="shared" si="61"/>
        <v>0</v>
      </c>
      <c r="X37" s="122">
        <f t="shared" si="61"/>
        <v>0</v>
      </c>
      <c r="Y37" s="122">
        <f t="shared" si="61"/>
        <v>0</v>
      </c>
      <c r="Z37" s="122">
        <f t="shared" si="61"/>
        <v>0</v>
      </c>
      <c r="AA37" s="122">
        <f t="shared" si="61"/>
        <v>0</v>
      </c>
      <c r="AB37" s="122">
        <f t="shared" si="61"/>
        <v>0</v>
      </c>
      <c r="AC37" s="122">
        <f t="shared" si="61"/>
        <v>0</v>
      </c>
      <c r="AD37" s="126">
        <f t="shared" si="53"/>
        <v>0</v>
      </c>
      <c r="AE37" s="122">
        <f t="shared" ref="AE37:AQ37" si="62">SUM(AE31:AE36)</f>
        <v>0</v>
      </c>
      <c r="AF37" s="122">
        <f t="shared" si="62"/>
        <v>0</v>
      </c>
      <c r="AG37" s="122">
        <f t="shared" si="62"/>
        <v>0</v>
      </c>
      <c r="AH37" s="122">
        <f t="shared" si="62"/>
        <v>0</v>
      </c>
      <c r="AI37" s="122">
        <f t="shared" si="62"/>
        <v>0</v>
      </c>
      <c r="AJ37" s="122">
        <f t="shared" si="62"/>
        <v>0</v>
      </c>
      <c r="AK37" s="122">
        <f t="shared" si="62"/>
        <v>0</v>
      </c>
      <c r="AL37" s="122">
        <f t="shared" si="62"/>
        <v>0</v>
      </c>
      <c r="AM37" s="122">
        <f t="shared" si="62"/>
        <v>0</v>
      </c>
      <c r="AN37" s="122">
        <f t="shared" si="62"/>
        <v>0</v>
      </c>
      <c r="AO37" s="122">
        <f t="shared" si="62"/>
        <v>0</v>
      </c>
      <c r="AP37" s="122">
        <f t="shared" si="62"/>
        <v>0</v>
      </c>
      <c r="AQ37" s="122">
        <f t="shared" si="62"/>
        <v>0</v>
      </c>
      <c r="AR37" s="126">
        <f t="shared" si="54"/>
        <v>0</v>
      </c>
      <c r="AS37" s="122">
        <f t="shared" ref="AS37:BE37" si="63">SUM(AS31:AS36)</f>
        <v>0</v>
      </c>
      <c r="AT37" s="122">
        <f t="shared" si="63"/>
        <v>0</v>
      </c>
      <c r="AU37" s="122">
        <f t="shared" si="63"/>
        <v>0</v>
      </c>
      <c r="AV37" s="122">
        <f t="shared" si="63"/>
        <v>0</v>
      </c>
      <c r="AW37" s="122">
        <f t="shared" si="63"/>
        <v>0</v>
      </c>
      <c r="AX37" s="122">
        <f t="shared" si="63"/>
        <v>0</v>
      </c>
      <c r="AY37" s="122">
        <f t="shared" si="63"/>
        <v>0</v>
      </c>
      <c r="AZ37" s="122">
        <f t="shared" si="63"/>
        <v>0</v>
      </c>
      <c r="BA37" s="122">
        <f t="shared" si="63"/>
        <v>0</v>
      </c>
      <c r="BB37" s="122">
        <f t="shared" si="63"/>
        <v>0</v>
      </c>
      <c r="BC37" s="122">
        <f t="shared" si="63"/>
        <v>0</v>
      </c>
      <c r="BD37" s="122">
        <f t="shared" si="63"/>
        <v>0</v>
      </c>
      <c r="BE37" s="122">
        <f t="shared" si="63"/>
        <v>0</v>
      </c>
      <c r="BF37" s="126">
        <f t="shared" si="55"/>
        <v>0</v>
      </c>
    </row>
    <row r="38" spans="1:58" ht="12" hidden="1" customHeight="1" outlineLevel="1">
      <c r="A38" s="29"/>
      <c r="B38" s="9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6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6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6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6"/>
    </row>
    <row r="39" spans="1:58" ht="12" hidden="1" customHeight="1" outlineLevel="1">
      <c r="A39" s="27" t="s">
        <v>134</v>
      </c>
      <c r="C39" s="122" t="s">
        <v>24</v>
      </c>
      <c r="D39" s="122" t="s">
        <v>24</v>
      </c>
      <c r="E39" s="122" t="s">
        <v>24</v>
      </c>
      <c r="F39" s="122" t="s">
        <v>24</v>
      </c>
      <c r="G39" s="122" t="s">
        <v>24</v>
      </c>
      <c r="H39" s="122" t="s">
        <v>24</v>
      </c>
      <c r="I39" s="122" t="s">
        <v>24</v>
      </c>
      <c r="J39" s="122" t="s">
        <v>24</v>
      </c>
      <c r="K39" s="122" t="s">
        <v>24</v>
      </c>
      <c r="L39" s="122" t="s">
        <v>24</v>
      </c>
      <c r="M39" s="122" t="s">
        <v>24</v>
      </c>
      <c r="N39" s="122" t="s">
        <v>24</v>
      </c>
      <c r="O39" s="122" t="s">
        <v>24</v>
      </c>
      <c r="P39" s="126" t="s">
        <v>24</v>
      </c>
      <c r="Q39" s="122" t="s">
        <v>24</v>
      </c>
      <c r="R39" s="122" t="s">
        <v>24</v>
      </c>
      <c r="S39" s="122" t="s">
        <v>24</v>
      </c>
      <c r="T39" s="122" t="s">
        <v>24</v>
      </c>
      <c r="U39" s="122" t="s">
        <v>24</v>
      </c>
      <c r="V39" s="122" t="s">
        <v>24</v>
      </c>
      <c r="W39" s="122" t="s">
        <v>24</v>
      </c>
      <c r="X39" s="122" t="s">
        <v>24</v>
      </c>
      <c r="Y39" s="122" t="s">
        <v>24</v>
      </c>
      <c r="Z39" s="122" t="s">
        <v>24</v>
      </c>
      <c r="AA39" s="122" t="s">
        <v>24</v>
      </c>
      <c r="AB39" s="122" t="s">
        <v>24</v>
      </c>
      <c r="AC39" s="122" t="s">
        <v>24</v>
      </c>
      <c r="AD39" s="126" t="s">
        <v>24</v>
      </c>
      <c r="AE39" s="122" t="s">
        <v>24</v>
      </c>
      <c r="AF39" s="122" t="s">
        <v>24</v>
      </c>
      <c r="AG39" s="122" t="s">
        <v>24</v>
      </c>
      <c r="AH39" s="122" t="s">
        <v>24</v>
      </c>
      <c r="AI39" s="122" t="s">
        <v>24</v>
      </c>
      <c r="AJ39" s="122" t="s">
        <v>24</v>
      </c>
      <c r="AK39" s="122" t="s">
        <v>24</v>
      </c>
      <c r="AL39" s="122" t="s">
        <v>24</v>
      </c>
      <c r="AM39" s="122" t="s">
        <v>24</v>
      </c>
      <c r="AN39" s="122" t="s">
        <v>24</v>
      </c>
      <c r="AO39" s="122" t="s">
        <v>24</v>
      </c>
      <c r="AP39" s="122" t="s">
        <v>24</v>
      </c>
      <c r="AQ39" s="122" t="s">
        <v>24</v>
      </c>
      <c r="AR39" s="126" t="s">
        <v>24</v>
      </c>
      <c r="AS39" s="122" t="s">
        <v>24</v>
      </c>
      <c r="AT39" s="122" t="s">
        <v>24</v>
      </c>
      <c r="AU39" s="122" t="s">
        <v>24</v>
      </c>
      <c r="AV39" s="122" t="s">
        <v>24</v>
      </c>
      <c r="AW39" s="122" t="s">
        <v>24</v>
      </c>
      <c r="AX39" s="122" t="s">
        <v>24</v>
      </c>
      <c r="AY39" s="122" t="s">
        <v>24</v>
      </c>
      <c r="AZ39" s="122" t="s">
        <v>24</v>
      </c>
      <c r="BA39" s="122" t="s">
        <v>24</v>
      </c>
      <c r="BB39" s="122" t="s">
        <v>24</v>
      </c>
      <c r="BC39" s="122" t="s">
        <v>24</v>
      </c>
      <c r="BD39" s="122" t="s">
        <v>24</v>
      </c>
      <c r="BE39" s="122" t="s">
        <v>24</v>
      </c>
      <c r="BF39" s="126" t="s">
        <v>24</v>
      </c>
    </row>
    <row r="40" spans="1:58" ht="12" hidden="1" customHeight="1" outlineLevel="1">
      <c r="A40" s="28" t="s">
        <v>24</v>
      </c>
      <c r="B40" s="9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6">
        <f t="shared" ref="P40:P49" si="64">O40-SUM(C40:N40)</f>
        <v>0</v>
      </c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6">
        <f t="shared" ref="AD40:AD49" si="65">AC40-SUM(Q40:AB40)</f>
        <v>0</v>
      </c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6">
        <f t="shared" ref="AR40:AR49" si="66">AQ40-SUM(AE40:AP40)</f>
        <v>0</v>
      </c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6">
        <f t="shared" ref="BF40:BF49" si="67">BE40-SUM(AS40:BD40)</f>
        <v>0</v>
      </c>
    </row>
    <row r="41" spans="1:58" s="413" customFormat="1" ht="12" hidden="1" customHeight="1" outlineLevel="1">
      <c r="A41" s="428">
        <v>3000</v>
      </c>
      <c r="B41" s="416" t="s">
        <v>134</v>
      </c>
      <c r="C41" s="122">
        <v>0</v>
      </c>
      <c r="D41" s="122">
        <v>0</v>
      </c>
      <c r="E41" s="122">
        <v>0</v>
      </c>
      <c r="F41" s="122">
        <v>0</v>
      </c>
      <c r="G41" s="122">
        <v>0</v>
      </c>
      <c r="H41" s="122">
        <v>0</v>
      </c>
      <c r="I41" s="122">
        <v>0</v>
      </c>
      <c r="J41" s="122">
        <v>0</v>
      </c>
      <c r="K41" s="122">
        <v>0</v>
      </c>
      <c r="L41" s="122">
        <v>0</v>
      </c>
      <c r="M41" s="122">
        <v>0</v>
      </c>
      <c r="N41" s="122">
        <v>0</v>
      </c>
      <c r="O41" s="122">
        <v>0</v>
      </c>
      <c r="P41" s="126">
        <f t="shared" ref="P41:P47" si="68">O41-SUM(C41:N41)</f>
        <v>0</v>
      </c>
      <c r="Q41" s="122">
        <v>0</v>
      </c>
      <c r="R41" s="122">
        <v>0</v>
      </c>
      <c r="S41" s="122">
        <v>0</v>
      </c>
      <c r="T41" s="122">
        <v>0</v>
      </c>
      <c r="U41" s="122">
        <v>0</v>
      </c>
      <c r="V41" s="122">
        <v>0</v>
      </c>
      <c r="W41" s="122">
        <v>0</v>
      </c>
      <c r="X41" s="122">
        <v>0</v>
      </c>
      <c r="Y41" s="122">
        <v>0</v>
      </c>
      <c r="Z41" s="122">
        <v>0</v>
      </c>
      <c r="AA41" s="122">
        <v>0</v>
      </c>
      <c r="AB41" s="122">
        <v>0</v>
      </c>
      <c r="AC41" s="122">
        <v>0</v>
      </c>
      <c r="AD41" s="126">
        <f t="shared" ref="AD41:AD47" si="69">AC41-SUM(Q41:AB41)</f>
        <v>0</v>
      </c>
      <c r="AE41" s="122">
        <v>0</v>
      </c>
      <c r="AF41" s="122">
        <v>0</v>
      </c>
      <c r="AG41" s="122">
        <v>0</v>
      </c>
      <c r="AH41" s="122">
        <v>0</v>
      </c>
      <c r="AI41" s="122">
        <v>0</v>
      </c>
      <c r="AJ41" s="122">
        <v>0</v>
      </c>
      <c r="AK41" s="122">
        <v>0</v>
      </c>
      <c r="AL41" s="122">
        <v>0</v>
      </c>
      <c r="AM41" s="122">
        <v>0</v>
      </c>
      <c r="AN41" s="122">
        <v>0</v>
      </c>
      <c r="AO41" s="122">
        <v>0</v>
      </c>
      <c r="AP41" s="122">
        <v>0</v>
      </c>
      <c r="AQ41" s="122">
        <v>0</v>
      </c>
      <c r="AR41" s="126">
        <f t="shared" ref="AR41:AR47" si="70">AQ41-SUM(AE41:AP41)</f>
        <v>0</v>
      </c>
      <c r="AS41" s="122">
        <v>0</v>
      </c>
      <c r="AT41" s="122">
        <v>0</v>
      </c>
      <c r="AU41" s="122">
        <v>0</v>
      </c>
      <c r="AV41" s="122">
        <v>0</v>
      </c>
      <c r="AW41" s="122">
        <v>0</v>
      </c>
      <c r="AX41" s="122">
        <v>0</v>
      </c>
      <c r="AY41" s="122">
        <v>0</v>
      </c>
      <c r="AZ41" s="122">
        <v>0</v>
      </c>
      <c r="BA41" s="122">
        <v>0</v>
      </c>
      <c r="BB41" s="122">
        <v>0</v>
      </c>
      <c r="BC41" s="122">
        <v>0</v>
      </c>
      <c r="BD41" s="122">
        <v>0</v>
      </c>
      <c r="BE41" s="122">
        <v>0</v>
      </c>
      <c r="BF41" s="126">
        <f t="shared" ref="BF41:BF47" si="71">BE41-SUM(AS41:BD41)</f>
        <v>0</v>
      </c>
    </row>
    <row r="42" spans="1:58" s="413" customFormat="1" ht="12" hidden="1" customHeight="1" outlineLevel="1">
      <c r="A42" s="428">
        <v>3100</v>
      </c>
      <c r="B42" s="416" t="s">
        <v>170</v>
      </c>
      <c r="C42" s="122">
        <v>0</v>
      </c>
      <c r="D42" s="122">
        <v>0</v>
      </c>
      <c r="E42" s="122">
        <v>0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122">
        <v>0</v>
      </c>
      <c r="M42" s="122">
        <v>0</v>
      </c>
      <c r="N42" s="122">
        <v>0</v>
      </c>
      <c r="O42" s="122">
        <v>0</v>
      </c>
      <c r="P42" s="126">
        <f t="shared" si="68"/>
        <v>0</v>
      </c>
      <c r="Q42" s="122">
        <v>0</v>
      </c>
      <c r="R42" s="122">
        <v>0</v>
      </c>
      <c r="S42" s="122">
        <v>0</v>
      </c>
      <c r="T42" s="122">
        <v>0</v>
      </c>
      <c r="U42" s="122">
        <v>0</v>
      </c>
      <c r="V42" s="122">
        <v>0</v>
      </c>
      <c r="W42" s="122">
        <v>0</v>
      </c>
      <c r="X42" s="122">
        <v>0</v>
      </c>
      <c r="Y42" s="122">
        <v>0</v>
      </c>
      <c r="Z42" s="122">
        <v>0</v>
      </c>
      <c r="AA42" s="122">
        <v>0</v>
      </c>
      <c r="AB42" s="122">
        <v>0</v>
      </c>
      <c r="AC42" s="122">
        <v>0</v>
      </c>
      <c r="AD42" s="126">
        <f t="shared" si="69"/>
        <v>0</v>
      </c>
      <c r="AE42" s="122">
        <v>0</v>
      </c>
      <c r="AF42" s="122">
        <v>0</v>
      </c>
      <c r="AG42" s="122">
        <v>0</v>
      </c>
      <c r="AH42" s="122">
        <v>0</v>
      </c>
      <c r="AI42" s="122">
        <v>0</v>
      </c>
      <c r="AJ42" s="122">
        <v>0</v>
      </c>
      <c r="AK42" s="122">
        <v>0</v>
      </c>
      <c r="AL42" s="122">
        <v>0</v>
      </c>
      <c r="AM42" s="122">
        <v>0</v>
      </c>
      <c r="AN42" s="122">
        <v>0</v>
      </c>
      <c r="AO42" s="122">
        <v>0</v>
      </c>
      <c r="AP42" s="122">
        <v>0</v>
      </c>
      <c r="AQ42" s="122">
        <v>0</v>
      </c>
      <c r="AR42" s="126">
        <f t="shared" si="70"/>
        <v>0</v>
      </c>
      <c r="AS42" s="122">
        <v>0</v>
      </c>
      <c r="AT42" s="122">
        <v>0</v>
      </c>
      <c r="AU42" s="122">
        <v>0</v>
      </c>
      <c r="AV42" s="122">
        <v>0</v>
      </c>
      <c r="AW42" s="122">
        <v>0</v>
      </c>
      <c r="AX42" s="122">
        <v>0</v>
      </c>
      <c r="AY42" s="122">
        <v>0</v>
      </c>
      <c r="AZ42" s="122">
        <v>0</v>
      </c>
      <c r="BA42" s="122">
        <v>0</v>
      </c>
      <c r="BB42" s="122">
        <v>0</v>
      </c>
      <c r="BC42" s="122">
        <v>0</v>
      </c>
      <c r="BD42" s="122">
        <v>0</v>
      </c>
      <c r="BE42" s="122">
        <v>0</v>
      </c>
      <c r="BF42" s="126">
        <f t="shared" si="71"/>
        <v>0</v>
      </c>
    </row>
    <row r="43" spans="1:58" s="413" customFormat="1" ht="12" hidden="1" customHeight="1" outlineLevel="1">
      <c r="A43" s="428">
        <v>3110</v>
      </c>
      <c r="B43" s="416" t="s">
        <v>171</v>
      </c>
      <c r="C43" s="122">
        <v>0</v>
      </c>
      <c r="D43" s="122">
        <v>0</v>
      </c>
      <c r="E43" s="122">
        <v>0</v>
      </c>
      <c r="F43" s="122">
        <v>0</v>
      </c>
      <c r="G43" s="122">
        <v>0</v>
      </c>
      <c r="H43" s="122">
        <v>0</v>
      </c>
      <c r="I43" s="122">
        <v>0</v>
      </c>
      <c r="J43" s="122">
        <v>0</v>
      </c>
      <c r="K43" s="122">
        <v>0</v>
      </c>
      <c r="L43" s="122">
        <v>0</v>
      </c>
      <c r="M43" s="122">
        <v>0</v>
      </c>
      <c r="N43" s="122">
        <v>0</v>
      </c>
      <c r="O43" s="122">
        <v>0</v>
      </c>
      <c r="P43" s="126">
        <f t="shared" si="68"/>
        <v>0</v>
      </c>
      <c r="Q43" s="122">
        <v>0</v>
      </c>
      <c r="R43" s="122">
        <v>251818.875</v>
      </c>
      <c r="S43" s="122">
        <v>0</v>
      </c>
      <c r="T43" s="122">
        <v>0</v>
      </c>
      <c r="U43" s="122">
        <v>340696</v>
      </c>
      <c r="V43" s="122">
        <v>0</v>
      </c>
      <c r="W43" s="122">
        <v>0</v>
      </c>
      <c r="X43" s="122">
        <v>296257.5</v>
      </c>
      <c r="Y43" s="122">
        <v>0</v>
      </c>
      <c r="Z43" s="122">
        <v>0</v>
      </c>
      <c r="AA43" s="122">
        <v>296257.5</v>
      </c>
      <c r="AB43" s="122">
        <v>0</v>
      </c>
      <c r="AC43" s="122">
        <v>1185030</v>
      </c>
      <c r="AD43" s="126">
        <f t="shared" si="69"/>
        <v>0.125</v>
      </c>
      <c r="AE43" s="122">
        <v>0</v>
      </c>
      <c r="AF43" s="122">
        <v>302182.65000000002</v>
      </c>
      <c r="AG43" s="122">
        <v>0</v>
      </c>
      <c r="AH43" s="122">
        <v>0</v>
      </c>
      <c r="AI43" s="122">
        <v>604365.30000000005</v>
      </c>
      <c r="AJ43" s="122">
        <v>0</v>
      </c>
      <c r="AK43" s="122">
        <v>0</v>
      </c>
      <c r="AL43" s="122">
        <v>453273.97499999998</v>
      </c>
      <c r="AM43" s="122">
        <v>0</v>
      </c>
      <c r="AN43" s="122">
        <v>0</v>
      </c>
      <c r="AO43" s="122">
        <v>453273.97499999998</v>
      </c>
      <c r="AP43" s="122">
        <v>0</v>
      </c>
      <c r="AQ43" s="122">
        <v>1813095.9</v>
      </c>
      <c r="AR43" s="126">
        <f t="shared" si="70"/>
        <v>0</v>
      </c>
      <c r="AS43" s="122">
        <v>0</v>
      </c>
      <c r="AT43" s="122">
        <v>462339.45449999999</v>
      </c>
      <c r="AU43" s="122">
        <v>0</v>
      </c>
      <c r="AV43" s="122">
        <v>0</v>
      </c>
      <c r="AW43" s="122">
        <v>359597.35350000003</v>
      </c>
      <c r="AX43" s="122">
        <v>205484.20199999999</v>
      </c>
      <c r="AY43" s="122">
        <v>205484.20199999999</v>
      </c>
      <c r="AZ43" s="122">
        <v>205484.20199999999</v>
      </c>
      <c r="BA43" s="122">
        <v>205484.20199999999</v>
      </c>
      <c r="BB43" s="122">
        <v>205484.20199999999</v>
      </c>
      <c r="BC43" s="122">
        <v>205484.20199999999</v>
      </c>
      <c r="BD43" s="122">
        <v>205484.20199999999</v>
      </c>
      <c r="BE43" s="122">
        <v>2465810.4240000001</v>
      </c>
      <c r="BF43" s="126">
        <f t="shared" si="71"/>
        <v>205484.20200000005</v>
      </c>
    </row>
    <row r="44" spans="1:58" s="413" customFormat="1" ht="12" hidden="1" customHeight="1" outlineLevel="1">
      <c r="A44" s="428">
        <v>3115</v>
      </c>
      <c r="B44" s="416" t="s">
        <v>172</v>
      </c>
      <c r="C44" s="122">
        <v>0</v>
      </c>
      <c r="D44" s="122">
        <v>0</v>
      </c>
      <c r="E44" s="122">
        <v>0</v>
      </c>
      <c r="F44" s="122">
        <v>0</v>
      </c>
      <c r="G44" s="122">
        <v>0</v>
      </c>
      <c r="H44" s="122">
        <v>0</v>
      </c>
      <c r="I44" s="122">
        <v>0</v>
      </c>
      <c r="J44" s="122">
        <v>0</v>
      </c>
      <c r="K44" s="122">
        <v>0</v>
      </c>
      <c r="L44" s="122">
        <v>0</v>
      </c>
      <c r="M44" s="122">
        <v>0</v>
      </c>
      <c r="N44" s="122">
        <v>0</v>
      </c>
      <c r="O44" s="122">
        <v>0</v>
      </c>
      <c r="P44" s="126">
        <f t="shared" si="68"/>
        <v>0</v>
      </c>
      <c r="Q44" s="122">
        <v>0</v>
      </c>
      <c r="R44" s="122">
        <v>0</v>
      </c>
      <c r="S44" s="122">
        <v>0</v>
      </c>
      <c r="T44" s="122">
        <v>0</v>
      </c>
      <c r="U44" s="122">
        <v>0</v>
      </c>
      <c r="V44" s="122">
        <v>0</v>
      </c>
      <c r="W44" s="122">
        <v>0</v>
      </c>
      <c r="X44" s="122">
        <v>0</v>
      </c>
      <c r="Y44" s="122">
        <v>0</v>
      </c>
      <c r="Z44" s="122">
        <v>0</v>
      </c>
      <c r="AA44" s="122">
        <v>0</v>
      </c>
      <c r="AB44" s="122">
        <v>0</v>
      </c>
      <c r="AC44" s="122">
        <v>0</v>
      </c>
      <c r="AD44" s="126">
        <f t="shared" si="69"/>
        <v>0</v>
      </c>
      <c r="AE44" s="122">
        <v>4300</v>
      </c>
      <c r="AF44" s="122">
        <v>4300</v>
      </c>
      <c r="AG44" s="122">
        <v>4300</v>
      </c>
      <c r="AH44" s="122">
        <v>4300</v>
      </c>
      <c r="AI44" s="122">
        <v>4300</v>
      </c>
      <c r="AJ44" s="122">
        <v>4300</v>
      </c>
      <c r="AK44" s="122">
        <v>4300</v>
      </c>
      <c r="AL44" s="122">
        <v>4300</v>
      </c>
      <c r="AM44" s="122">
        <v>4300</v>
      </c>
      <c r="AN44" s="122">
        <v>4300</v>
      </c>
      <c r="AO44" s="122">
        <v>4300</v>
      </c>
      <c r="AP44" s="122">
        <v>4300</v>
      </c>
      <c r="AQ44" s="122">
        <v>51600</v>
      </c>
      <c r="AR44" s="126">
        <f t="shared" si="70"/>
        <v>0</v>
      </c>
      <c r="AS44" s="122">
        <v>6450</v>
      </c>
      <c r="AT44" s="122">
        <v>6450</v>
      </c>
      <c r="AU44" s="122">
        <v>6450</v>
      </c>
      <c r="AV44" s="122">
        <v>6450</v>
      </c>
      <c r="AW44" s="122">
        <v>6450</v>
      </c>
      <c r="AX44" s="122">
        <v>6450</v>
      </c>
      <c r="AY44" s="122">
        <v>6450</v>
      </c>
      <c r="AZ44" s="122">
        <v>6450</v>
      </c>
      <c r="BA44" s="122">
        <v>6450</v>
      </c>
      <c r="BB44" s="122">
        <v>6450</v>
      </c>
      <c r="BC44" s="122">
        <v>6450</v>
      </c>
      <c r="BD44" s="122">
        <v>6450</v>
      </c>
      <c r="BE44" s="122">
        <v>77400</v>
      </c>
      <c r="BF44" s="126">
        <f t="shared" si="71"/>
        <v>0</v>
      </c>
    </row>
    <row r="45" spans="1:58" s="413" customFormat="1" ht="12" hidden="1" customHeight="1" outlineLevel="1">
      <c r="A45" s="428">
        <v>3200</v>
      </c>
      <c r="B45" s="416" t="s">
        <v>173</v>
      </c>
      <c r="C45" s="122">
        <v>0</v>
      </c>
      <c r="D45" s="122">
        <v>0</v>
      </c>
      <c r="E45" s="122">
        <v>0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122">
        <v>0</v>
      </c>
      <c r="M45" s="122">
        <v>0</v>
      </c>
      <c r="N45" s="122">
        <v>0</v>
      </c>
      <c r="O45" s="122">
        <v>0</v>
      </c>
      <c r="P45" s="126">
        <f t="shared" si="68"/>
        <v>0</v>
      </c>
      <c r="Q45" s="122">
        <v>0</v>
      </c>
      <c r="R45" s="122">
        <v>0</v>
      </c>
      <c r="S45" s="122">
        <v>0</v>
      </c>
      <c r="T45" s="122">
        <v>0</v>
      </c>
      <c r="U45" s="122">
        <v>0</v>
      </c>
      <c r="V45" s="122">
        <v>0</v>
      </c>
      <c r="W45" s="122">
        <v>0</v>
      </c>
      <c r="X45" s="122">
        <v>0</v>
      </c>
      <c r="Y45" s="122">
        <v>0</v>
      </c>
      <c r="Z45" s="122">
        <v>0</v>
      </c>
      <c r="AA45" s="122">
        <v>0</v>
      </c>
      <c r="AB45" s="122">
        <v>0</v>
      </c>
      <c r="AC45" s="122">
        <v>0</v>
      </c>
      <c r="AD45" s="126">
        <f t="shared" si="69"/>
        <v>0</v>
      </c>
      <c r="AE45" s="122">
        <v>0</v>
      </c>
      <c r="AF45" s="122">
        <v>0</v>
      </c>
      <c r="AG45" s="122">
        <v>0</v>
      </c>
      <c r="AH45" s="122">
        <v>0</v>
      </c>
      <c r="AI45" s="122">
        <v>0</v>
      </c>
      <c r="AJ45" s="122">
        <v>0</v>
      </c>
      <c r="AK45" s="122">
        <v>0</v>
      </c>
      <c r="AL45" s="122">
        <v>0</v>
      </c>
      <c r="AM45" s="122">
        <v>0</v>
      </c>
      <c r="AN45" s="122">
        <v>0</v>
      </c>
      <c r="AO45" s="122">
        <v>0</v>
      </c>
      <c r="AP45" s="122">
        <v>0</v>
      </c>
      <c r="AQ45" s="122">
        <v>0</v>
      </c>
      <c r="AR45" s="126">
        <f t="shared" si="70"/>
        <v>0</v>
      </c>
      <c r="AS45" s="122">
        <v>0</v>
      </c>
      <c r="AT45" s="122">
        <v>0</v>
      </c>
      <c r="AU45" s="122">
        <v>0</v>
      </c>
      <c r="AV45" s="122">
        <v>0</v>
      </c>
      <c r="AW45" s="122">
        <v>0</v>
      </c>
      <c r="AX45" s="122">
        <v>0</v>
      </c>
      <c r="AY45" s="122">
        <v>0</v>
      </c>
      <c r="AZ45" s="122">
        <v>0</v>
      </c>
      <c r="BA45" s="122">
        <v>0</v>
      </c>
      <c r="BB45" s="122">
        <v>0</v>
      </c>
      <c r="BC45" s="122">
        <v>0</v>
      </c>
      <c r="BD45" s="122">
        <v>0</v>
      </c>
      <c r="BE45" s="122">
        <v>0</v>
      </c>
      <c r="BF45" s="126">
        <f t="shared" si="71"/>
        <v>0</v>
      </c>
    </row>
    <row r="46" spans="1:58" s="413" customFormat="1" ht="12" hidden="1" customHeight="1" outlineLevel="1">
      <c r="A46" s="428">
        <v>3230</v>
      </c>
      <c r="B46" s="416" t="s">
        <v>174</v>
      </c>
      <c r="C46" s="122">
        <v>0</v>
      </c>
      <c r="D46" s="122">
        <v>0</v>
      </c>
      <c r="E46" s="122">
        <v>0</v>
      </c>
      <c r="F46" s="122">
        <v>0</v>
      </c>
      <c r="G46" s="122">
        <v>0</v>
      </c>
      <c r="H46" s="122">
        <v>0</v>
      </c>
      <c r="I46" s="122">
        <v>0</v>
      </c>
      <c r="J46" s="122">
        <v>0</v>
      </c>
      <c r="K46" s="122">
        <v>0</v>
      </c>
      <c r="L46" s="122">
        <v>0</v>
      </c>
      <c r="M46" s="122">
        <v>0</v>
      </c>
      <c r="N46" s="122">
        <v>0</v>
      </c>
      <c r="O46" s="122">
        <v>0</v>
      </c>
      <c r="P46" s="126">
        <f t="shared" si="68"/>
        <v>0</v>
      </c>
      <c r="Q46" s="122">
        <v>0</v>
      </c>
      <c r="R46" s="122">
        <v>0</v>
      </c>
      <c r="S46" s="122">
        <v>0</v>
      </c>
      <c r="T46" s="122">
        <v>0</v>
      </c>
      <c r="U46" s="122">
        <v>0</v>
      </c>
      <c r="V46" s="122">
        <v>0</v>
      </c>
      <c r="W46" s="122">
        <v>0</v>
      </c>
      <c r="X46" s="122">
        <v>0</v>
      </c>
      <c r="Y46" s="122">
        <v>0</v>
      </c>
      <c r="Z46" s="122">
        <v>0</v>
      </c>
      <c r="AA46" s="122">
        <v>0</v>
      </c>
      <c r="AB46" s="122">
        <v>0</v>
      </c>
      <c r="AC46" s="122">
        <v>0</v>
      </c>
      <c r="AD46" s="126">
        <f t="shared" si="69"/>
        <v>0</v>
      </c>
      <c r="AE46" s="122">
        <v>0</v>
      </c>
      <c r="AF46" s="122">
        <v>0</v>
      </c>
      <c r="AG46" s="122">
        <v>0</v>
      </c>
      <c r="AH46" s="122">
        <v>0</v>
      </c>
      <c r="AI46" s="122">
        <v>0</v>
      </c>
      <c r="AJ46" s="122">
        <v>0</v>
      </c>
      <c r="AK46" s="122">
        <v>0</v>
      </c>
      <c r="AL46" s="122">
        <v>0</v>
      </c>
      <c r="AM46" s="122">
        <v>0</v>
      </c>
      <c r="AN46" s="122">
        <v>0</v>
      </c>
      <c r="AO46" s="122">
        <v>0</v>
      </c>
      <c r="AP46" s="122">
        <v>0</v>
      </c>
      <c r="AQ46" s="122">
        <v>0</v>
      </c>
      <c r="AR46" s="126">
        <f t="shared" si="70"/>
        <v>0</v>
      </c>
      <c r="AS46" s="122">
        <v>0</v>
      </c>
      <c r="AT46" s="122">
        <v>0</v>
      </c>
      <c r="AU46" s="122">
        <v>0</v>
      </c>
      <c r="AV46" s="122">
        <v>0</v>
      </c>
      <c r="AW46" s="122">
        <v>0</v>
      </c>
      <c r="AX46" s="122">
        <v>0</v>
      </c>
      <c r="AY46" s="122">
        <v>0</v>
      </c>
      <c r="AZ46" s="122">
        <v>0</v>
      </c>
      <c r="BA46" s="122">
        <v>0</v>
      </c>
      <c r="BB46" s="122">
        <v>0</v>
      </c>
      <c r="BC46" s="122">
        <v>0</v>
      </c>
      <c r="BD46" s="122">
        <v>0</v>
      </c>
      <c r="BE46" s="122">
        <v>0</v>
      </c>
      <c r="BF46" s="126">
        <f t="shared" si="71"/>
        <v>0</v>
      </c>
    </row>
    <row r="47" spans="1:58" s="413" customFormat="1" ht="12" hidden="1" customHeight="1" outlineLevel="1">
      <c r="A47" s="428">
        <v>3800</v>
      </c>
      <c r="B47" s="416" t="s">
        <v>175</v>
      </c>
      <c r="C47" s="122">
        <v>0</v>
      </c>
      <c r="D47" s="122">
        <v>0</v>
      </c>
      <c r="E47" s="122">
        <v>0</v>
      </c>
      <c r="F47" s="122">
        <v>0</v>
      </c>
      <c r="G47" s="122">
        <v>0</v>
      </c>
      <c r="H47" s="122">
        <v>0</v>
      </c>
      <c r="I47" s="122">
        <v>0</v>
      </c>
      <c r="J47" s="122">
        <v>0</v>
      </c>
      <c r="K47" s="122">
        <v>0</v>
      </c>
      <c r="L47" s="122">
        <v>0</v>
      </c>
      <c r="M47" s="122">
        <v>0</v>
      </c>
      <c r="N47" s="122">
        <v>0</v>
      </c>
      <c r="O47" s="122">
        <v>0</v>
      </c>
      <c r="P47" s="126">
        <f t="shared" si="68"/>
        <v>0</v>
      </c>
      <c r="Q47" s="122">
        <v>0</v>
      </c>
      <c r="R47" s="122">
        <v>0</v>
      </c>
      <c r="S47" s="122">
        <v>0</v>
      </c>
      <c r="T47" s="122">
        <v>0</v>
      </c>
      <c r="U47" s="122">
        <v>0</v>
      </c>
      <c r="V47" s="122">
        <v>0</v>
      </c>
      <c r="W47" s="122">
        <v>0</v>
      </c>
      <c r="X47" s="122">
        <v>0</v>
      </c>
      <c r="Y47" s="122">
        <v>0</v>
      </c>
      <c r="Z47" s="122">
        <v>0</v>
      </c>
      <c r="AA47" s="122">
        <v>0</v>
      </c>
      <c r="AB47" s="122">
        <v>0</v>
      </c>
      <c r="AC47" s="122">
        <v>0</v>
      </c>
      <c r="AD47" s="126">
        <f t="shared" si="69"/>
        <v>0</v>
      </c>
      <c r="AE47" s="122">
        <v>0</v>
      </c>
      <c r="AF47" s="122">
        <v>0</v>
      </c>
      <c r="AG47" s="122">
        <v>0</v>
      </c>
      <c r="AH47" s="122">
        <v>0</v>
      </c>
      <c r="AI47" s="122">
        <v>0</v>
      </c>
      <c r="AJ47" s="122">
        <v>0</v>
      </c>
      <c r="AK47" s="122">
        <v>0</v>
      </c>
      <c r="AL47" s="122">
        <v>0</v>
      </c>
      <c r="AM47" s="122">
        <v>0</v>
      </c>
      <c r="AN47" s="122">
        <v>0</v>
      </c>
      <c r="AO47" s="122">
        <v>0</v>
      </c>
      <c r="AP47" s="122">
        <v>0</v>
      </c>
      <c r="AQ47" s="122">
        <v>0</v>
      </c>
      <c r="AR47" s="126">
        <f t="shared" si="70"/>
        <v>0</v>
      </c>
      <c r="AS47" s="122">
        <v>0</v>
      </c>
      <c r="AT47" s="122">
        <v>0</v>
      </c>
      <c r="AU47" s="122">
        <v>0</v>
      </c>
      <c r="AV47" s="122">
        <v>0</v>
      </c>
      <c r="AW47" s="122">
        <v>0</v>
      </c>
      <c r="AX47" s="122">
        <v>0</v>
      </c>
      <c r="AY47" s="122">
        <v>0</v>
      </c>
      <c r="AZ47" s="122">
        <v>0</v>
      </c>
      <c r="BA47" s="122">
        <v>0</v>
      </c>
      <c r="BB47" s="122">
        <v>0</v>
      </c>
      <c r="BC47" s="122">
        <v>0</v>
      </c>
      <c r="BD47" s="122">
        <v>0</v>
      </c>
      <c r="BE47" s="122">
        <v>0</v>
      </c>
      <c r="BF47" s="126">
        <f t="shared" si="71"/>
        <v>0</v>
      </c>
    </row>
    <row r="48" spans="1:58" ht="12" hidden="1" customHeight="1" outlineLevel="1">
      <c r="A48" s="28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6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6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6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6"/>
    </row>
    <row r="49" spans="1:58" ht="12" customHeight="1" collapsed="1">
      <c r="A49" s="29"/>
      <c r="B49" s="1" t="s">
        <v>134</v>
      </c>
      <c r="C49" s="122">
        <f t="shared" ref="C49:O49" si="72">SUM(C40:C48)</f>
        <v>0</v>
      </c>
      <c r="D49" s="122">
        <f t="shared" si="72"/>
        <v>0</v>
      </c>
      <c r="E49" s="122">
        <f t="shared" si="72"/>
        <v>0</v>
      </c>
      <c r="F49" s="122">
        <f t="shared" si="72"/>
        <v>0</v>
      </c>
      <c r="G49" s="122">
        <f t="shared" si="72"/>
        <v>0</v>
      </c>
      <c r="H49" s="122">
        <f t="shared" si="72"/>
        <v>0</v>
      </c>
      <c r="I49" s="122">
        <f t="shared" si="72"/>
        <v>0</v>
      </c>
      <c r="J49" s="122">
        <f t="shared" si="72"/>
        <v>0</v>
      </c>
      <c r="K49" s="122">
        <f t="shared" si="72"/>
        <v>0</v>
      </c>
      <c r="L49" s="122">
        <f t="shared" si="72"/>
        <v>0</v>
      </c>
      <c r="M49" s="122">
        <f t="shared" si="72"/>
        <v>0</v>
      </c>
      <c r="N49" s="122">
        <f t="shared" si="72"/>
        <v>0</v>
      </c>
      <c r="O49" s="122">
        <f t="shared" si="72"/>
        <v>0</v>
      </c>
      <c r="P49" s="126">
        <f t="shared" si="64"/>
        <v>0</v>
      </c>
      <c r="Q49" s="122">
        <f t="shared" ref="Q49:AC49" si="73">SUM(Q40:Q48)</f>
        <v>0</v>
      </c>
      <c r="R49" s="122">
        <f t="shared" si="73"/>
        <v>251818.875</v>
      </c>
      <c r="S49" s="122">
        <f t="shared" si="73"/>
        <v>0</v>
      </c>
      <c r="T49" s="122">
        <f t="shared" si="73"/>
        <v>0</v>
      </c>
      <c r="U49" s="122">
        <f t="shared" si="73"/>
        <v>340696</v>
      </c>
      <c r="V49" s="122">
        <f t="shared" si="73"/>
        <v>0</v>
      </c>
      <c r="W49" s="122">
        <f t="shared" si="73"/>
        <v>0</v>
      </c>
      <c r="X49" s="122">
        <f t="shared" si="73"/>
        <v>296257.5</v>
      </c>
      <c r="Y49" s="122">
        <f t="shared" si="73"/>
        <v>0</v>
      </c>
      <c r="Z49" s="122">
        <f t="shared" si="73"/>
        <v>0</v>
      </c>
      <c r="AA49" s="122">
        <f t="shared" si="73"/>
        <v>296257.5</v>
      </c>
      <c r="AB49" s="122">
        <f t="shared" si="73"/>
        <v>0</v>
      </c>
      <c r="AC49" s="122">
        <f t="shared" si="73"/>
        <v>1185030</v>
      </c>
      <c r="AD49" s="126">
        <f t="shared" si="65"/>
        <v>0.125</v>
      </c>
      <c r="AE49" s="122">
        <f t="shared" ref="AE49:AQ49" si="74">SUM(AE40:AE48)</f>
        <v>4300</v>
      </c>
      <c r="AF49" s="122">
        <f t="shared" si="74"/>
        <v>306482.65000000002</v>
      </c>
      <c r="AG49" s="122">
        <f t="shared" si="74"/>
        <v>4300</v>
      </c>
      <c r="AH49" s="122">
        <f t="shared" si="74"/>
        <v>4300</v>
      </c>
      <c r="AI49" s="122">
        <f t="shared" si="74"/>
        <v>608665.30000000005</v>
      </c>
      <c r="AJ49" s="122">
        <f t="shared" si="74"/>
        <v>4300</v>
      </c>
      <c r="AK49" s="122">
        <f t="shared" si="74"/>
        <v>4300</v>
      </c>
      <c r="AL49" s="122">
        <f t="shared" si="74"/>
        <v>457573.97499999998</v>
      </c>
      <c r="AM49" s="122">
        <f t="shared" si="74"/>
        <v>4300</v>
      </c>
      <c r="AN49" s="122">
        <f t="shared" si="74"/>
        <v>4300</v>
      </c>
      <c r="AO49" s="122">
        <f t="shared" si="74"/>
        <v>457573.97499999998</v>
      </c>
      <c r="AP49" s="122">
        <f t="shared" si="74"/>
        <v>4300</v>
      </c>
      <c r="AQ49" s="122">
        <f t="shared" si="74"/>
        <v>1864695.9</v>
      </c>
      <c r="AR49" s="126">
        <f t="shared" si="66"/>
        <v>0</v>
      </c>
      <c r="AS49" s="122">
        <f t="shared" ref="AS49:BE49" si="75">SUM(AS40:AS48)</f>
        <v>6450</v>
      </c>
      <c r="AT49" s="122">
        <f t="shared" si="75"/>
        <v>468789.45449999999</v>
      </c>
      <c r="AU49" s="122">
        <f t="shared" si="75"/>
        <v>6450</v>
      </c>
      <c r="AV49" s="122">
        <f t="shared" si="75"/>
        <v>6450</v>
      </c>
      <c r="AW49" s="122">
        <f t="shared" si="75"/>
        <v>366047.35350000003</v>
      </c>
      <c r="AX49" s="122">
        <f t="shared" si="75"/>
        <v>211934.20199999999</v>
      </c>
      <c r="AY49" s="122">
        <f t="shared" si="75"/>
        <v>211934.20199999999</v>
      </c>
      <c r="AZ49" s="122">
        <f t="shared" si="75"/>
        <v>211934.20199999999</v>
      </c>
      <c r="BA49" s="122">
        <f t="shared" si="75"/>
        <v>211934.20199999999</v>
      </c>
      <c r="BB49" s="122">
        <f t="shared" si="75"/>
        <v>211934.20199999999</v>
      </c>
      <c r="BC49" s="122">
        <f t="shared" si="75"/>
        <v>211934.20199999999</v>
      </c>
      <c r="BD49" s="122">
        <f t="shared" si="75"/>
        <v>211934.20199999999</v>
      </c>
      <c r="BE49" s="122">
        <f t="shared" si="75"/>
        <v>2543210.4240000001</v>
      </c>
      <c r="BF49" s="126">
        <f t="shared" si="67"/>
        <v>205484.20200000005</v>
      </c>
    </row>
    <row r="50" spans="1:58" ht="12" hidden="1" customHeight="1" outlineLevel="1">
      <c r="A50" s="29"/>
      <c r="B50" s="9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6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6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6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6"/>
    </row>
    <row r="51" spans="1:58" ht="12" hidden="1" customHeight="1" outlineLevel="1">
      <c r="A51" s="27" t="s">
        <v>135</v>
      </c>
      <c r="C51" s="122" t="s">
        <v>24</v>
      </c>
      <c r="D51" s="122" t="s">
        <v>24</v>
      </c>
      <c r="E51" s="122" t="s">
        <v>24</v>
      </c>
      <c r="F51" s="122" t="s">
        <v>24</v>
      </c>
      <c r="G51" s="122" t="s">
        <v>24</v>
      </c>
      <c r="H51" s="122" t="s">
        <v>24</v>
      </c>
      <c r="I51" s="122" t="s">
        <v>24</v>
      </c>
      <c r="J51" s="122" t="s">
        <v>24</v>
      </c>
      <c r="K51" s="122" t="s">
        <v>24</v>
      </c>
      <c r="L51" s="122" t="s">
        <v>24</v>
      </c>
      <c r="M51" s="122" t="s">
        <v>24</v>
      </c>
      <c r="N51" s="122" t="s">
        <v>24</v>
      </c>
      <c r="O51" s="122" t="s">
        <v>24</v>
      </c>
      <c r="P51" s="126" t="s">
        <v>24</v>
      </c>
      <c r="Q51" s="122" t="s">
        <v>24</v>
      </c>
      <c r="R51" s="122" t="s">
        <v>24</v>
      </c>
      <c r="S51" s="122" t="s">
        <v>24</v>
      </c>
      <c r="T51" s="122" t="s">
        <v>24</v>
      </c>
      <c r="U51" s="122" t="s">
        <v>24</v>
      </c>
      <c r="V51" s="122" t="s">
        <v>24</v>
      </c>
      <c r="W51" s="122" t="s">
        <v>24</v>
      </c>
      <c r="X51" s="122" t="s">
        <v>24</v>
      </c>
      <c r="Y51" s="122" t="s">
        <v>24</v>
      </c>
      <c r="Z51" s="122" t="s">
        <v>24</v>
      </c>
      <c r="AA51" s="122" t="s">
        <v>24</v>
      </c>
      <c r="AB51" s="122" t="s">
        <v>24</v>
      </c>
      <c r="AC51" s="122" t="s">
        <v>24</v>
      </c>
      <c r="AD51" s="126" t="s">
        <v>24</v>
      </c>
      <c r="AE51" s="122" t="s">
        <v>24</v>
      </c>
      <c r="AF51" s="122" t="s">
        <v>24</v>
      </c>
      <c r="AG51" s="122" t="s">
        <v>24</v>
      </c>
      <c r="AH51" s="122" t="s">
        <v>24</v>
      </c>
      <c r="AI51" s="122" t="s">
        <v>24</v>
      </c>
      <c r="AJ51" s="122" t="s">
        <v>24</v>
      </c>
      <c r="AK51" s="122" t="s">
        <v>24</v>
      </c>
      <c r="AL51" s="122" t="s">
        <v>24</v>
      </c>
      <c r="AM51" s="122" t="s">
        <v>24</v>
      </c>
      <c r="AN51" s="122" t="s">
        <v>24</v>
      </c>
      <c r="AO51" s="122" t="s">
        <v>24</v>
      </c>
      <c r="AP51" s="122" t="s">
        <v>24</v>
      </c>
      <c r="AQ51" s="122" t="s">
        <v>24</v>
      </c>
      <c r="AR51" s="126" t="s">
        <v>24</v>
      </c>
      <c r="AS51" s="122" t="s">
        <v>24</v>
      </c>
      <c r="AT51" s="122" t="s">
        <v>24</v>
      </c>
      <c r="AU51" s="122" t="s">
        <v>24</v>
      </c>
      <c r="AV51" s="122" t="s">
        <v>24</v>
      </c>
      <c r="AW51" s="122" t="s">
        <v>24</v>
      </c>
      <c r="AX51" s="122" t="s">
        <v>24</v>
      </c>
      <c r="AY51" s="122" t="s">
        <v>24</v>
      </c>
      <c r="AZ51" s="122" t="s">
        <v>24</v>
      </c>
      <c r="BA51" s="122" t="s">
        <v>24</v>
      </c>
      <c r="BB51" s="122" t="s">
        <v>24</v>
      </c>
      <c r="BC51" s="122" t="s">
        <v>24</v>
      </c>
      <c r="BD51" s="122" t="s">
        <v>24</v>
      </c>
      <c r="BE51" s="122" t="s">
        <v>24</v>
      </c>
      <c r="BF51" s="126" t="s">
        <v>24</v>
      </c>
    </row>
    <row r="52" spans="1:58" ht="12" hidden="1" customHeight="1" outlineLevel="1">
      <c r="A52" s="28" t="s">
        <v>24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6">
        <f t="shared" ref="P52" si="76">O52-SUM(C52:N52)</f>
        <v>0</v>
      </c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6">
        <f t="shared" ref="AD52" si="77">AC52-SUM(Q52:AB52)</f>
        <v>0</v>
      </c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6">
        <f t="shared" ref="AR52" si="78">AQ52-SUM(AE52:AP52)</f>
        <v>0</v>
      </c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6">
        <f t="shared" ref="BF52" si="79">BE52-SUM(AS52:BD52)</f>
        <v>0</v>
      </c>
    </row>
    <row r="53" spans="1:58" s="413" customFormat="1" ht="12" hidden="1" customHeight="1" outlineLevel="1">
      <c r="A53" s="428">
        <v>4000</v>
      </c>
      <c r="B53" s="413" t="s">
        <v>135</v>
      </c>
      <c r="C53" s="122">
        <v>0</v>
      </c>
      <c r="D53" s="122">
        <v>0</v>
      </c>
      <c r="E53" s="122">
        <v>0</v>
      </c>
      <c r="F53" s="122">
        <v>0</v>
      </c>
      <c r="G53" s="122">
        <v>0</v>
      </c>
      <c r="H53" s="122">
        <v>0</v>
      </c>
      <c r="I53" s="122">
        <v>0</v>
      </c>
      <c r="J53" s="122">
        <v>0</v>
      </c>
      <c r="K53" s="122">
        <v>0</v>
      </c>
      <c r="L53" s="122">
        <v>0</v>
      </c>
      <c r="M53" s="122">
        <v>0</v>
      </c>
      <c r="N53" s="122">
        <v>0</v>
      </c>
      <c r="O53" s="122">
        <v>0</v>
      </c>
      <c r="P53" s="126">
        <f t="shared" ref="P53:P78" si="80">O53-SUM(C53:N53)</f>
        <v>0</v>
      </c>
      <c r="Q53" s="122">
        <v>0</v>
      </c>
      <c r="R53" s="122">
        <v>0</v>
      </c>
      <c r="S53" s="122">
        <v>0</v>
      </c>
      <c r="T53" s="122">
        <v>0</v>
      </c>
      <c r="U53" s="122">
        <v>0</v>
      </c>
      <c r="V53" s="122">
        <v>0</v>
      </c>
      <c r="W53" s="122">
        <v>0</v>
      </c>
      <c r="X53" s="122">
        <v>0</v>
      </c>
      <c r="Y53" s="122">
        <v>0</v>
      </c>
      <c r="Z53" s="122">
        <v>0</v>
      </c>
      <c r="AA53" s="122">
        <v>0</v>
      </c>
      <c r="AB53" s="122">
        <v>0</v>
      </c>
      <c r="AC53" s="122">
        <v>0</v>
      </c>
      <c r="AD53" s="126">
        <f t="shared" ref="AD53:AD78" si="81">AC53-SUM(Q53:AB53)</f>
        <v>0</v>
      </c>
      <c r="AE53" s="122">
        <v>0</v>
      </c>
      <c r="AF53" s="122">
        <v>0</v>
      </c>
      <c r="AG53" s="122">
        <v>0</v>
      </c>
      <c r="AH53" s="122">
        <v>0</v>
      </c>
      <c r="AI53" s="122">
        <v>0</v>
      </c>
      <c r="AJ53" s="122">
        <v>0</v>
      </c>
      <c r="AK53" s="122">
        <v>0</v>
      </c>
      <c r="AL53" s="122">
        <v>0</v>
      </c>
      <c r="AM53" s="122">
        <v>0</v>
      </c>
      <c r="AN53" s="122">
        <v>0</v>
      </c>
      <c r="AO53" s="122">
        <v>0</v>
      </c>
      <c r="AP53" s="122">
        <v>0</v>
      </c>
      <c r="AQ53" s="122">
        <v>0</v>
      </c>
      <c r="AR53" s="126">
        <f t="shared" ref="AR53:AR78" si="82">AQ53-SUM(AE53:AP53)</f>
        <v>0</v>
      </c>
      <c r="AS53" s="122">
        <v>0</v>
      </c>
      <c r="AT53" s="122">
        <v>0</v>
      </c>
      <c r="AU53" s="122">
        <v>0</v>
      </c>
      <c r="AV53" s="122">
        <v>0</v>
      </c>
      <c r="AW53" s="122">
        <v>0</v>
      </c>
      <c r="AX53" s="122">
        <v>0</v>
      </c>
      <c r="AY53" s="122">
        <v>0</v>
      </c>
      <c r="AZ53" s="122">
        <v>0</v>
      </c>
      <c r="BA53" s="122">
        <v>0</v>
      </c>
      <c r="BB53" s="122">
        <v>0</v>
      </c>
      <c r="BC53" s="122">
        <v>0</v>
      </c>
      <c r="BD53" s="122">
        <v>0</v>
      </c>
      <c r="BE53" s="122">
        <v>0</v>
      </c>
      <c r="BF53" s="126">
        <f t="shared" ref="BF53:BF78" si="83">BE53-SUM(AS53:BD53)</f>
        <v>0</v>
      </c>
    </row>
    <row r="54" spans="1:58" s="413" customFormat="1" ht="12" hidden="1" customHeight="1" outlineLevel="1">
      <c r="A54" s="428">
        <v>4100</v>
      </c>
      <c r="B54" s="413" t="s">
        <v>176</v>
      </c>
      <c r="C54" s="122">
        <v>0</v>
      </c>
      <c r="D54" s="122">
        <v>0</v>
      </c>
      <c r="E54" s="122">
        <v>0</v>
      </c>
      <c r="F54" s="122">
        <v>0</v>
      </c>
      <c r="G54" s="122">
        <v>0</v>
      </c>
      <c r="H54" s="122">
        <v>0</v>
      </c>
      <c r="I54" s="122">
        <v>0</v>
      </c>
      <c r="J54" s="122">
        <v>0</v>
      </c>
      <c r="K54" s="122">
        <v>0</v>
      </c>
      <c r="L54" s="122">
        <v>0</v>
      </c>
      <c r="M54" s="122">
        <v>0</v>
      </c>
      <c r="N54" s="122">
        <v>0</v>
      </c>
      <c r="O54" s="122">
        <v>0</v>
      </c>
      <c r="P54" s="126">
        <f t="shared" si="80"/>
        <v>0</v>
      </c>
      <c r="Q54" s="122">
        <v>0</v>
      </c>
      <c r="R54" s="122">
        <v>0</v>
      </c>
      <c r="S54" s="122">
        <v>0</v>
      </c>
      <c r="T54" s="122">
        <v>0</v>
      </c>
      <c r="U54" s="122">
        <v>0</v>
      </c>
      <c r="V54" s="122">
        <v>0</v>
      </c>
      <c r="W54" s="122">
        <v>0</v>
      </c>
      <c r="X54" s="122">
        <v>0</v>
      </c>
      <c r="Y54" s="122">
        <v>0</v>
      </c>
      <c r="Z54" s="122">
        <v>0</v>
      </c>
      <c r="AA54" s="122">
        <v>0</v>
      </c>
      <c r="AB54" s="122">
        <v>0</v>
      </c>
      <c r="AC54" s="122">
        <v>0</v>
      </c>
      <c r="AD54" s="126">
        <f t="shared" si="81"/>
        <v>0</v>
      </c>
      <c r="AE54" s="122">
        <v>0</v>
      </c>
      <c r="AF54" s="122">
        <v>0</v>
      </c>
      <c r="AG54" s="122">
        <v>0</v>
      </c>
      <c r="AH54" s="122">
        <v>0</v>
      </c>
      <c r="AI54" s="122">
        <v>0</v>
      </c>
      <c r="AJ54" s="122">
        <v>0</v>
      </c>
      <c r="AK54" s="122">
        <v>0</v>
      </c>
      <c r="AL54" s="122">
        <v>0</v>
      </c>
      <c r="AM54" s="122">
        <v>0</v>
      </c>
      <c r="AN54" s="122">
        <v>0</v>
      </c>
      <c r="AO54" s="122">
        <v>0</v>
      </c>
      <c r="AP54" s="122">
        <v>0</v>
      </c>
      <c r="AQ54" s="122">
        <v>0</v>
      </c>
      <c r="AR54" s="126">
        <f t="shared" si="82"/>
        <v>0</v>
      </c>
      <c r="AS54" s="122">
        <v>0</v>
      </c>
      <c r="AT54" s="122">
        <v>0</v>
      </c>
      <c r="AU54" s="122">
        <v>0</v>
      </c>
      <c r="AV54" s="122">
        <v>0</v>
      </c>
      <c r="AW54" s="122">
        <v>0</v>
      </c>
      <c r="AX54" s="122">
        <v>0</v>
      </c>
      <c r="AY54" s="122">
        <v>0</v>
      </c>
      <c r="AZ54" s="122">
        <v>0</v>
      </c>
      <c r="BA54" s="122">
        <v>0</v>
      </c>
      <c r="BB54" s="122">
        <v>0</v>
      </c>
      <c r="BC54" s="122">
        <v>0</v>
      </c>
      <c r="BD54" s="122">
        <v>0</v>
      </c>
      <c r="BE54" s="122">
        <v>0</v>
      </c>
      <c r="BF54" s="126">
        <f t="shared" si="83"/>
        <v>0</v>
      </c>
    </row>
    <row r="55" spans="1:58" s="413" customFormat="1" ht="12" hidden="1" customHeight="1" outlineLevel="1">
      <c r="A55" s="428">
        <v>4200</v>
      </c>
      <c r="B55" s="413" t="s">
        <v>177</v>
      </c>
      <c r="C55" s="122">
        <v>0</v>
      </c>
      <c r="D55" s="122">
        <v>0</v>
      </c>
      <c r="E55" s="122">
        <v>0</v>
      </c>
      <c r="F55" s="122">
        <v>0</v>
      </c>
      <c r="G55" s="122">
        <v>0</v>
      </c>
      <c r="H55" s="122">
        <v>0</v>
      </c>
      <c r="I55" s="122">
        <v>0</v>
      </c>
      <c r="J55" s="122">
        <v>0</v>
      </c>
      <c r="K55" s="122">
        <v>0</v>
      </c>
      <c r="L55" s="122">
        <v>0</v>
      </c>
      <c r="M55" s="122">
        <v>0</v>
      </c>
      <c r="N55" s="122">
        <v>0</v>
      </c>
      <c r="O55" s="122">
        <v>0</v>
      </c>
      <c r="P55" s="126">
        <f t="shared" si="80"/>
        <v>0</v>
      </c>
      <c r="Q55" s="122">
        <v>0</v>
      </c>
      <c r="R55" s="122">
        <v>0</v>
      </c>
      <c r="S55" s="122">
        <v>0</v>
      </c>
      <c r="T55" s="122">
        <v>0</v>
      </c>
      <c r="U55" s="122">
        <v>0</v>
      </c>
      <c r="V55" s="122">
        <v>0</v>
      </c>
      <c r="W55" s="122">
        <v>0</v>
      </c>
      <c r="X55" s="122">
        <v>0</v>
      </c>
      <c r="Y55" s="122">
        <v>0</v>
      </c>
      <c r="Z55" s="122">
        <v>0</v>
      </c>
      <c r="AA55" s="122">
        <v>0</v>
      </c>
      <c r="AB55" s="122">
        <v>0</v>
      </c>
      <c r="AC55" s="122">
        <v>0</v>
      </c>
      <c r="AD55" s="126">
        <f t="shared" si="81"/>
        <v>0</v>
      </c>
      <c r="AE55" s="122">
        <v>0</v>
      </c>
      <c r="AF55" s="122">
        <v>0</v>
      </c>
      <c r="AG55" s="122">
        <v>0</v>
      </c>
      <c r="AH55" s="122">
        <v>0</v>
      </c>
      <c r="AI55" s="122">
        <v>0</v>
      </c>
      <c r="AJ55" s="122">
        <v>0</v>
      </c>
      <c r="AK55" s="122">
        <v>0</v>
      </c>
      <c r="AL55" s="122">
        <v>0</v>
      </c>
      <c r="AM55" s="122">
        <v>0</v>
      </c>
      <c r="AN55" s="122">
        <v>0</v>
      </c>
      <c r="AO55" s="122">
        <v>0</v>
      </c>
      <c r="AP55" s="122">
        <v>0</v>
      </c>
      <c r="AQ55" s="122">
        <v>0</v>
      </c>
      <c r="AR55" s="126">
        <f t="shared" si="82"/>
        <v>0</v>
      </c>
      <c r="AS55" s="122">
        <v>0</v>
      </c>
      <c r="AT55" s="122">
        <v>0</v>
      </c>
      <c r="AU55" s="122">
        <v>0</v>
      </c>
      <c r="AV55" s="122">
        <v>0</v>
      </c>
      <c r="AW55" s="122">
        <v>0</v>
      </c>
      <c r="AX55" s="122">
        <v>0</v>
      </c>
      <c r="AY55" s="122">
        <v>0</v>
      </c>
      <c r="AZ55" s="122">
        <v>0</v>
      </c>
      <c r="BA55" s="122">
        <v>0</v>
      </c>
      <c r="BB55" s="122">
        <v>0</v>
      </c>
      <c r="BC55" s="122">
        <v>0</v>
      </c>
      <c r="BD55" s="122">
        <v>0</v>
      </c>
      <c r="BE55" s="122">
        <v>0</v>
      </c>
      <c r="BF55" s="126">
        <f t="shared" si="83"/>
        <v>0</v>
      </c>
    </row>
    <row r="56" spans="1:58" s="413" customFormat="1" ht="12" hidden="1" customHeight="1" outlineLevel="1">
      <c r="A56" s="428">
        <v>4300</v>
      </c>
      <c r="B56" s="413" t="s">
        <v>178</v>
      </c>
      <c r="C56" s="122">
        <v>0</v>
      </c>
      <c r="D56" s="122">
        <v>0</v>
      </c>
      <c r="E56" s="122">
        <v>0</v>
      </c>
      <c r="F56" s="122">
        <v>0</v>
      </c>
      <c r="G56" s="122">
        <v>0</v>
      </c>
      <c r="H56" s="122">
        <v>0</v>
      </c>
      <c r="I56" s="122">
        <v>0</v>
      </c>
      <c r="J56" s="122">
        <v>0</v>
      </c>
      <c r="K56" s="122">
        <v>0</v>
      </c>
      <c r="L56" s="122">
        <v>0</v>
      </c>
      <c r="M56" s="122">
        <v>0</v>
      </c>
      <c r="N56" s="122">
        <v>0</v>
      </c>
      <c r="O56" s="122">
        <v>0</v>
      </c>
      <c r="P56" s="126">
        <f t="shared" si="80"/>
        <v>0</v>
      </c>
      <c r="Q56" s="122">
        <v>0</v>
      </c>
      <c r="R56" s="122">
        <v>0</v>
      </c>
      <c r="S56" s="122">
        <v>0</v>
      </c>
      <c r="T56" s="122">
        <v>0</v>
      </c>
      <c r="U56" s="122">
        <v>0</v>
      </c>
      <c r="V56" s="122">
        <v>0</v>
      </c>
      <c r="W56" s="122">
        <v>0</v>
      </c>
      <c r="X56" s="122">
        <v>0</v>
      </c>
      <c r="Y56" s="122">
        <v>0</v>
      </c>
      <c r="Z56" s="122">
        <v>0</v>
      </c>
      <c r="AA56" s="122">
        <v>0</v>
      </c>
      <c r="AB56" s="122">
        <v>0</v>
      </c>
      <c r="AC56" s="122">
        <v>0</v>
      </c>
      <c r="AD56" s="126">
        <f t="shared" si="81"/>
        <v>0</v>
      </c>
      <c r="AE56" s="122">
        <v>0</v>
      </c>
      <c r="AF56" s="122">
        <v>0</v>
      </c>
      <c r="AG56" s="122">
        <v>0</v>
      </c>
      <c r="AH56" s="122">
        <v>0</v>
      </c>
      <c r="AI56" s="122">
        <v>0</v>
      </c>
      <c r="AJ56" s="122">
        <v>0</v>
      </c>
      <c r="AK56" s="122">
        <v>0</v>
      </c>
      <c r="AL56" s="122">
        <v>0</v>
      </c>
      <c r="AM56" s="122">
        <v>0</v>
      </c>
      <c r="AN56" s="122">
        <v>0</v>
      </c>
      <c r="AO56" s="122">
        <v>0</v>
      </c>
      <c r="AP56" s="122">
        <v>0</v>
      </c>
      <c r="AQ56" s="122">
        <v>0</v>
      </c>
      <c r="AR56" s="126">
        <f t="shared" si="82"/>
        <v>0</v>
      </c>
      <c r="AS56" s="122">
        <v>0</v>
      </c>
      <c r="AT56" s="122">
        <v>0</v>
      </c>
      <c r="AU56" s="122">
        <v>0</v>
      </c>
      <c r="AV56" s="122">
        <v>0</v>
      </c>
      <c r="AW56" s="122">
        <v>0</v>
      </c>
      <c r="AX56" s="122">
        <v>0</v>
      </c>
      <c r="AY56" s="122">
        <v>0</v>
      </c>
      <c r="AZ56" s="122">
        <v>0</v>
      </c>
      <c r="BA56" s="122">
        <v>0</v>
      </c>
      <c r="BB56" s="122">
        <v>0</v>
      </c>
      <c r="BC56" s="122">
        <v>0</v>
      </c>
      <c r="BD56" s="122">
        <v>0</v>
      </c>
      <c r="BE56" s="122">
        <v>0</v>
      </c>
      <c r="BF56" s="126">
        <f t="shared" si="83"/>
        <v>0</v>
      </c>
    </row>
    <row r="57" spans="1:58" s="413" customFormat="1" ht="12" hidden="1" customHeight="1" outlineLevel="1">
      <c r="A57" s="428">
        <v>4500</v>
      </c>
      <c r="B57" s="413" t="s">
        <v>179</v>
      </c>
      <c r="C57" s="122">
        <v>0</v>
      </c>
      <c r="D57" s="122">
        <v>0</v>
      </c>
      <c r="E57" s="122">
        <v>0</v>
      </c>
      <c r="F57" s="122">
        <v>0</v>
      </c>
      <c r="G57" s="122">
        <v>0</v>
      </c>
      <c r="H57" s="122">
        <v>0</v>
      </c>
      <c r="I57" s="122">
        <v>0</v>
      </c>
      <c r="J57" s="122">
        <v>0</v>
      </c>
      <c r="K57" s="122">
        <v>0</v>
      </c>
      <c r="L57" s="122">
        <v>0</v>
      </c>
      <c r="M57" s="122">
        <v>0</v>
      </c>
      <c r="N57" s="122">
        <v>0</v>
      </c>
      <c r="O57" s="122">
        <v>0</v>
      </c>
      <c r="P57" s="126">
        <f t="shared" si="80"/>
        <v>0</v>
      </c>
      <c r="Q57" s="122">
        <v>0</v>
      </c>
      <c r="R57" s="122">
        <v>0</v>
      </c>
      <c r="S57" s="122">
        <v>0</v>
      </c>
      <c r="T57" s="122">
        <v>0</v>
      </c>
      <c r="U57" s="122">
        <v>0</v>
      </c>
      <c r="V57" s="122">
        <v>0</v>
      </c>
      <c r="W57" s="122">
        <v>0</v>
      </c>
      <c r="X57" s="122">
        <v>0</v>
      </c>
      <c r="Y57" s="122">
        <v>0</v>
      </c>
      <c r="Z57" s="122">
        <v>0</v>
      </c>
      <c r="AA57" s="122">
        <v>0</v>
      </c>
      <c r="AB57" s="122">
        <v>0</v>
      </c>
      <c r="AC57" s="122">
        <v>0</v>
      </c>
      <c r="AD57" s="126">
        <f t="shared" si="81"/>
        <v>0</v>
      </c>
      <c r="AE57" s="122">
        <v>0</v>
      </c>
      <c r="AF57" s="122">
        <v>0</v>
      </c>
      <c r="AG57" s="122">
        <v>0</v>
      </c>
      <c r="AH57" s="122">
        <v>0</v>
      </c>
      <c r="AI57" s="122">
        <v>0</v>
      </c>
      <c r="AJ57" s="122">
        <v>0</v>
      </c>
      <c r="AK57" s="122">
        <v>0</v>
      </c>
      <c r="AL57" s="122">
        <v>0</v>
      </c>
      <c r="AM57" s="122">
        <v>0</v>
      </c>
      <c r="AN57" s="122">
        <v>0</v>
      </c>
      <c r="AO57" s="122">
        <v>0</v>
      </c>
      <c r="AP57" s="122">
        <v>0</v>
      </c>
      <c r="AQ57" s="122">
        <v>0</v>
      </c>
      <c r="AR57" s="126">
        <f t="shared" si="82"/>
        <v>0</v>
      </c>
      <c r="AS57" s="122">
        <v>0</v>
      </c>
      <c r="AT57" s="122">
        <v>0</v>
      </c>
      <c r="AU57" s="122">
        <v>0</v>
      </c>
      <c r="AV57" s="122">
        <v>0</v>
      </c>
      <c r="AW57" s="122">
        <v>0</v>
      </c>
      <c r="AX57" s="122">
        <v>0</v>
      </c>
      <c r="AY57" s="122">
        <v>0</v>
      </c>
      <c r="AZ57" s="122">
        <v>0</v>
      </c>
      <c r="BA57" s="122">
        <v>0</v>
      </c>
      <c r="BB57" s="122">
        <v>0</v>
      </c>
      <c r="BC57" s="122">
        <v>0</v>
      </c>
      <c r="BD57" s="122">
        <v>0</v>
      </c>
      <c r="BE57" s="122">
        <v>0</v>
      </c>
      <c r="BF57" s="126">
        <f t="shared" si="83"/>
        <v>0</v>
      </c>
    </row>
    <row r="58" spans="1:58" s="413" customFormat="1" ht="12" hidden="1" customHeight="1" outlineLevel="1">
      <c r="A58" s="428">
        <v>4500.34</v>
      </c>
      <c r="B58" s="413" t="s">
        <v>180</v>
      </c>
      <c r="C58" s="122">
        <v>0</v>
      </c>
      <c r="D58" s="122">
        <v>0</v>
      </c>
      <c r="E58" s="122">
        <v>0</v>
      </c>
      <c r="F58" s="122">
        <v>0</v>
      </c>
      <c r="G58" s="122">
        <v>0</v>
      </c>
      <c r="H58" s="122">
        <v>0</v>
      </c>
      <c r="I58" s="122">
        <v>0</v>
      </c>
      <c r="J58" s="122">
        <v>0</v>
      </c>
      <c r="K58" s="122">
        <v>0</v>
      </c>
      <c r="L58" s="122">
        <v>0</v>
      </c>
      <c r="M58" s="122">
        <v>0</v>
      </c>
      <c r="N58" s="122">
        <v>0</v>
      </c>
      <c r="O58" s="122">
        <v>0</v>
      </c>
      <c r="P58" s="126">
        <f t="shared" si="80"/>
        <v>0</v>
      </c>
      <c r="Q58" s="122">
        <v>0</v>
      </c>
      <c r="R58" s="122">
        <v>0</v>
      </c>
      <c r="S58" s="122">
        <v>0</v>
      </c>
      <c r="T58" s="122">
        <v>0</v>
      </c>
      <c r="U58" s="122">
        <v>0</v>
      </c>
      <c r="V58" s="122">
        <v>0</v>
      </c>
      <c r="W58" s="122">
        <v>0</v>
      </c>
      <c r="X58" s="122">
        <v>0</v>
      </c>
      <c r="Y58" s="122">
        <v>0</v>
      </c>
      <c r="Z58" s="122">
        <v>0</v>
      </c>
      <c r="AA58" s="122">
        <v>0</v>
      </c>
      <c r="AB58" s="122">
        <v>0</v>
      </c>
      <c r="AC58" s="122">
        <v>0</v>
      </c>
      <c r="AD58" s="126">
        <f t="shared" si="81"/>
        <v>0</v>
      </c>
      <c r="AE58" s="122">
        <v>0</v>
      </c>
      <c r="AF58" s="122">
        <v>0</v>
      </c>
      <c r="AG58" s="122">
        <v>0</v>
      </c>
      <c r="AH58" s="122">
        <v>0</v>
      </c>
      <c r="AI58" s="122">
        <v>0</v>
      </c>
      <c r="AJ58" s="122">
        <v>0</v>
      </c>
      <c r="AK58" s="122">
        <v>0</v>
      </c>
      <c r="AL58" s="122">
        <v>0</v>
      </c>
      <c r="AM58" s="122">
        <v>0</v>
      </c>
      <c r="AN58" s="122">
        <v>0</v>
      </c>
      <c r="AO58" s="122">
        <v>0</v>
      </c>
      <c r="AP58" s="122">
        <v>0</v>
      </c>
      <c r="AQ58" s="122">
        <v>0</v>
      </c>
      <c r="AR58" s="126">
        <f t="shared" si="82"/>
        <v>0</v>
      </c>
      <c r="AS58" s="122">
        <v>0</v>
      </c>
      <c r="AT58" s="122">
        <v>0</v>
      </c>
      <c r="AU58" s="122">
        <v>0</v>
      </c>
      <c r="AV58" s="122">
        <v>0</v>
      </c>
      <c r="AW58" s="122">
        <v>0</v>
      </c>
      <c r="AX58" s="122">
        <v>0</v>
      </c>
      <c r="AY58" s="122">
        <v>0</v>
      </c>
      <c r="AZ58" s="122">
        <v>0</v>
      </c>
      <c r="BA58" s="122">
        <v>0</v>
      </c>
      <c r="BB58" s="122">
        <v>0</v>
      </c>
      <c r="BC58" s="122">
        <v>0</v>
      </c>
      <c r="BD58" s="122">
        <v>0</v>
      </c>
      <c r="BE58" s="122">
        <v>0</v>
      </c>
      <c r="BF58" s="126">
        <f t="shared" si="83"/>
        <v>0</v>
      </c>
    </row>
    <row r="59" spans="1:58" s="413" customFormat="1" ht="12" hidden="1" customHeight="1" outlineLevel="1">
      <c r="A59" s="428">
        <v>4500.6329999999998</v>
      </c>
      <c r="B59" s="413" t="s">
        <v>181</v>
      </c>
      <c r="C59" s="122">
        <v>0</v>
      </c>
      <c r="D59" s="122">
        <v>0</v>
      </c>
      <c r="E59" s="122">
        <v>0</v>
      </c>
      <c r="F59" s="122">
        <v>0</v>
      </c>
      <c r="G59" s="122">
        <v>0</v>
      </c>
      <c r="H59" s="122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v>0</v>
      </c>
      <c r="O59" s="122">
        <v>0</v>
      </c>
      <c r="P59" s="126">
        <f t="shared" si="80"/>
        <v>0</v>
      </c>
      <c r="Q59" s="122">
        <v>0</v>
      </c>
      <c r="R59" s="122">
        <v>0</v>
      </c>
      <c r="S59" s="122">
        <v>0</v>
      </c>
      <c r="T59" s="122">
        <v>0</v>
      </c>
      <c r="U59" s="122">
        <v>12150</v>
      </c>
      <c r="V59" s="122">
        <v>0</v>
      </c>
      <c r="W59" s="122">
        <v>0</v>
      </c>
      <c r="X59" s="122">
        <v>12150</v>
      </c>
      <c r="Y59" s="122">
        <v>0</v>
      </c>
      <c r="Z59" s="122">
        <v>0</v>
      </c>
      <c r="AA59" s="122">
        <v>12150</v>
      </c>
      <c r="AB59" s="491">
        <v>12150</v>
      </c>
      <c r="AC59" s="122">
        <v>48600</v>
      </c>
      <c r="AD59" s="126">
        <f t="shared" si="81"/>
        <v>0</v>
      </c>
      <c r="AE59" s="122">
        <v>6075</v>
      </c>
      <c r="AF59" s="122">
        <v>6075</v>
      </c>
      <c r="AG59" s="122">
        <v>6075</v>
      </c>
      <c r="AH59" s="122">
        <v>6075</v>
      </c>
      <c r="AI59" s="122">
        <v>6075</v>
      </c>
      <c r="AJ59" s="122">
        <v>6075</v>
      </c>
      <c r="AK59" s="122">
        <v>6075</v>
      </c>
      <c r="AL59" s="122">
        <v>6075</v>
      </c>
      <c r="AM59" s="122">
        <v>6075</v>
      </c>
      <c r="AN59" s="122">
        <v>6075</v>
      </c>
      <c r="AO59" s="122">
        <v>6075</v>
      </c>
      <c r="AP59" s="122">
        <v>6075</v>
      </c>
      <c r="AQ59" s="122">
        <v>72900</v>
      </c>
      <c r="AR59" s="126">
        <f t="shared" si="82"/>
        <v>0</v>
      </c>
      <c r="AS59" s="122">
        <v>8100</v>
      </c>
      <c r="AT59" s="122">
        <v>8100</v>
      </c>
      <c r="AU59" s="122">
        <v>8100</v>
      </c>
      <c r="AV59" s="122">
        <v>8100</v>
      </c>
      <c r="AW59" s="122">
        <v>8100</v>
      </c>
      <c r="AX59" s="122">
        <v>8100</v>
      </c>
      <c r="AY59" s="122">
        <v>8100</v>
      </c>
      <c r="AZ59" s="122">
        <v>8100</v>
      </c>
      <c r="BA59" s="122">
        <v>8100</v>
      </c>
      <c r="BB59" s="122">
        <v>8100</v>
      </c>
      <c r="BC59" s="122">
        <v>8100</v>
      </c>
      <c r="BD59" s="122">
        <v>8100</v>
      </c>
      <c r="BE59" s="122">
        <v>97200</v>
      </c>
      <c r="BF59" s="126">
        <f t="shared" si="83"/>
        <v>0</v>
      </c>
    </row>
    <row r="60" spans="1:58" s="413" customFormat="1" ht="12" hidden="1" customHeight="1" outlineLevel="1">
      <c r="A60" s="428">
        <v>4500.6390000000001</v>
      </c>
      <c r="B60" s="413" t="s">
        <v>182</v>
      </c>
      <c r="C60" s="122">
        <v>0</v>
      </c>
      <c r="D60" s="122">
        <v>0</v>
      </c>
      <c r="E60" s="122">
        <v>0</v>
      </c>
      <c r="F60" s="122">
        <v>0</v>
      </c>
      <c r="G60" s="122">
        <v>0</v>
      </c>
      <c r="H60" s="122">
        <v>0</v>
      </c>
      <c r="I60" s="122">
        <v>0</v>
      </c>
      <c r="J60" s="122">
        <v>0</v>
      </c>
      <c r="K60" s="122">
        <v>0</v>
      </c>
      <c r="L60" s="122">
        <v>0</v>
      </c>
      <c r="M60" s="122">
        <v>0</v>
      </c>
      <c r="N60" s="122">
        <v>0</v>
      </c>
      <c r="O60" s="122">
        <v>0</v>
      </c>
      <c r="P60" s="126">
        <f t="shared" si="80"/>
        <v>0</v>
      </c>
      <c r="Q60" s="122">
        <v>0</v>
      </c>
      <c r="R60" s="122">
        <v>0</v>
      </c>
      <c r="S60" s="122">
        <v>0</v>
      </c>
      <c r="T60" s="122">
        <v>0</v>
      </c>
      <c r="U60" s="122">
        <v>5670</v>
      </c>
      <c r="V60" s="122">
        <v>0</v>
      </c>
      <c r="W60" s="122">
        <v>0</v>
      </c>
      <c r="X60" s="122">
        <v>5670</v>
      </c>
      <c r="Y60" s="122">
        <v>0</v>
      </c>
      <c r="Z60" s="122">
        <v>0</v>
      </c>
      <c r="AA60" s="122">
        <v>5670</v>
      </c>
      <c r="AB60" s="491">
        <v>5670</v>
      </c>
      <c r="AC60" s="122">
        <v>22680</v>
      </c>
      <c r="AD60" s="126">
        <f t="shared" si="81"/>
        <v>0</v>
      </c>
      <c r="AE60" s="122">
        <v>2835</v>
      </c>
      <c r="AF60" s="122">
        <v>2835</v>
      </c>
      <c r="AG60" s="122">
        <v>2835</v>
      </c>
      <c r="AH60" s="122">
        <v>2835</v>
      </c>
      <c r="AI60" s="122">
        <v>2835</v>
      </c>
      <c r="AJ60" s="122">
        <v>2835</v>
      </c>
      <c r="AK60" s="122">
        <v>2835</v>
      </c>
      <c r="AL60" s="122">
        <v>2835</v>
      </c>
      <c r="AM60" s="122">
        <v>2835</v>
      </c>
      <c r="AN60" s="122">
        <v>2835</v>
      </c>
      <c r="AO60" s="122">
        <v>2835</v>
      </c>
      <c r="AP60" s="122">
        <v>2835</v>
      </c>
      <c r="AQ60" s="122">
        <v>34020</v>
      </c>
      <c r="AR60" s="126">
        <f t="shared" si="82"/>
        <v>0</v>
      </c>
      <c r="AS60" s="122">
        <v>3780</v>
      </c>
      <c r="AT60" s="122">
        <v>3780</v>
      </c>
      <c r="AU60" s="122">
        <v>3780</v>
      </c>
      <c r="AV60" s="122">
        <v>3780</v>
      </c>
      <c r="AW60" s="122">
        <v>3780</v>
      </c>
      <c r="AX60" s="122">
        <v>3780</v>
      </c>
      <c r="AY60" s="122">
        <v>3780</v>
      </c>
      <c r="AZ60" s="122">
        <v>3780</v>
      </c>
      <c r="BA60" s="122">
        <v>3780</v>
      </c>
      <c r="BB60" s="122">
        <v>3780</v>
      </c>
      <c r="BC60" s="122">
        <v>3780</v>
      </c>
      <c r="BD60" s="122">
        <v>3780</v>
      </c>
      <c r="BE60" s="122">
        <v>45360</v>
      </c>
      <c r="BF60" s="126">
        <f t="shared" si="83"/>
        <v>0</v>
      </c>
    </row>
    <row r="61" spans="1:58" s="413" customFormat="1" ht="12" hidden="1" customHeight="1" outlineLevel="1">
      <c r="A61" s="428">
        <v>4500.6580000000004</v>
      </c>
      <c r="B61" s="413" t="s">
        <v>183</v>
      </c>
      <c r="C61" s="122">
        <v>0</v>
      </c>
      <c r="D61" s="122">
        <v>0</v>
      </c>
      <c r="E61" s="122">
        <v>0</v>
      </c>
      <c r="F61" s="122">
        <v>0</v>
      </c>
      <c r="G61" s="122">
        <v>0</v>
      </c>
      <c r="H61" s="122">
        <v>0</v>
      </c>
      <c r="I61" s="122">
        <v>0</v>
      </c>
      <c r="J61" s="122">
        <v>0</v>
      </c>
      <c r="K61" s="122">
        <v>0</v>
      </c>
      <c r="L61" s="122">
        <v>0</v>
      </c>
      <c r="M61" s="122">
        <v>0</v>
      </c>
      <c r="N61" s="122">
        <v>0</v>
      </c>
      <c r="O61" s="122">
        <v>0</v>
      </c>
      <c r="P61" s="126">
        <f t="shared" si="80"/>
        <v>0</v>
      </c>
      <c r="Q61" s="122">
        <v>0</v>
      </c>
      <c r="R61" s="122">
        <v>0</v>
      </c>
      <c r="S61" s="122">
        <v>0</v>
      </c>
      <c r="T61" s="122">
        <v>0</v>
      </c>
      <c r="U61" s="122">
        <v>405</v>
      </c>
      <c r="V61" s="122">
        <v>0</v>
      </c>
      <c r="W61" s="122">
        <v>0</v>
      </c>
      <c r="X61" s="122">
        <v>405</v>
      </c>
      <c r="Y61" s="122">
        <v>0</v>
      </c>
      <c r="Z61" s="122">
        <v>0</v>
      </c>
      <c r="AA61" s="122">
        <v>405</v>
      </c>
      <c r="AB61" s="491">
        <v>405</v>
      </c>
      <c r="AC61" s="122">
        <v>1620</v>
      </c>
      <c r="AD61" s="126">
        <f t="shared" si="81"/>
        <v>0</v>
      </c>
      <c r="AE61" s="122">
        <v>202.5</v>
      </c>
      <c r="AF61" s="122">
        <v>202.5</v>
      </c>
      <c r="AG61" s="122">
        <v>202.5</v>
      </c>
      <c r="AH61" s="122">
        <v>202.5</v>
      </c>
      <c r="AI61" s="122">
        <v>202.5</v>
      </c>
      <c r="AJ61" s="122">
        <v>202.5</v>
      </c>
      <c r="AK61" s="122">
        <v>202.5</v>
      </c>
      <c r="AL61" s="122">
        <v>202.5</v>
      </c>
      <c r="AM61" s="122">
        <v>202.5</v>
      </c>
      <c r="AN61" s="122">
        <v>202.5</v>
      </c>
      <c r="AO61" s="122">
        <v>202.5</v>
      </c>
      <c r="AP61" s="122">
        <v>202.5</v>
      </c>
      <c r="AQ61" s="122">
        <v>2430</v>
      </c>
      <c r="AR61" s="126">
        <f t="shared" si="82"/>
        <v>0</v>
      </c>
      <c r="AS61" s="122">
        <v>270</v>
      </c>
      <c r="AT61" s="122">
        <v>270</v>
      </c>
      <c r="AU61" s="122">
        <v>270</v>
      </c>
      <c r="AV61" s="122">
        <v>270</v>
      </c>
      <c r="AW61" s="122">
        <v>270</v>
      </c>
      <c r="AX61" s="122">
        <v>270</v>
      </c>
      <c r="AY61" s="122">
        <v>270</v>
      </c>
      <c r="AZ61" s="122">
        <v>270</v>
      </c>
      <c r="BA61" s="122">
        <v>270</v>
      </c>
      <c r="BB61" s="122">
        <v>270</v>
      </c>
      <c r="BC61" s="122">
        <v>270</v>
      </c>
      <c r="BD61" s="122">
        <v>270</v>
      </c>
      <c r="BE61" s="122">
        <v>3240</v>
      </c>
      <c r="BF61" s="126">
        <f t="shared" si="83"/>
        <v>0</v>
      </c>
    </row>
    <row r="62" spans="1:58" s="413" customFormat="1" ht="12" hidden="1" customHeight="1" outlineLevel="1">
      <c r="A62" s="428">
        <v>4500.6589999999997</v>
      </c>
      <c r="B62" s="413" t="s">
        <v>184</v>
      </c>
      <c r="C62" s="122">
        <v>0</v>
      </c>
      <c r="D62" s="122">
        <v>0</v>
      </c>
      <c r="E62" s="122">
        <v>0</v>
      </c>
      <c r="F62" s="122">
        <v>0</v>
      </c>
      <c r="G62" s="122">
        <v>0</v>
      </c>
      <c r="H62" s="122">
        <v>0</v>
      </c>
      <c r="I62" s="122">
        <v>0</v>
      </c>
      <c r="J62" s="122">
        <v>0</v>
      </c>
      <c r="K62" s="122">
        <v>0</v>
      </c>
      <c r="L62" s="122">
        <v>0</v>
      </c>
      <c r="M62" s="122">
        <v>0</v>
      </c>
      <c r="N62" s="122">
        <v>0</v>
      </c>
      <c r="O62" s="122">
        <v>0</v>
      </c>
      <c r="P62" s="126">
        <f t="shared" si="80"/>
        <v>0</v>
      </c>
      <c r="Q62" s="122">
        <v>0</v>
      </c>
      <c r="R62" s="122">
        <v>0</v>
      </c>
      <c r="S62" s="122">
        <v>0</v>
      </c>
      <c r="T62" s="122">
        <v>0</v>
      </c>
      <c r="U62" s="122">
        <v>0</v>
      </c>
      <c r="V62" s="122">
        <v>0</v>
      </c>
      <c r="W62" s="122">
        <v>0</v>
      </c>
      <c r="X62" s="122">
        <v>0</v>
      </c>
      <c r="Y62" s="122">
        <v>0</v>
      </c>
      <c r="Z62" s="122">
        <v>0</v>
      </c>
      <c r="AA62" s="122">
        <v>0</v>
      </c>
      <c r="AB62" s="491">
        <v>0</v>
      </c>
      <c r="AC62" s="122">
        <v>0</v>
      </c>
      <c r="AD62" s="126">
        <f t="shared" si="81"/>
        <v>0</v>
      </c>
      <c r="AE62" s="122">
        <v>0</v>
      </c>
      <c r="AF62" s="122">
        <v>0</v>
      </c>
      <c r="AG62" s="122">
        <v>0</v>
      </c>
      <c r="AH62" s="122">
        <v>0</v>
      </c>
      <c r="AI62" s="122">
        <v>0</v>
      </c>
      <c r="AJ62" s="122">
        <v>0</v>
      </c>
      <c r="AK62" s="122">
        <v>0</v>
      </c>
      <c r="AL62" s="122">
        <v>0</v>
      </c>
      <c r="AM62" s="122">
        <v>0</v>
      </c>
      <c r="AN62" s="122">
        <v>0</v>
      </c>
      <c r="AO62" s="122">
        <v>0</v>
      </c>
      <c r="AP62" s="122">
        <v>0</v>
      </c>
      <c r="AQ62" s="122">
        <v>0</v>
      </c>
      <c r="AR62" s="126">
        <f t="shared" si="82"/>
        <v>0</v>
      </c>
      <c r="AS62" s="122">
        <v>0</v>
      </c>
      <c r="AT62" s="122">
        <v>0</v>
      </c>
      <c r="AU62" s="122">
        <v>0</v>
      </c>
      <c r="AV62" s="122">
        <v>0</v>
      </c>
      <c r="AW62" s="122">
        <v>0</v>
      </c>
      <c r="AX62" s="122">
        <v>0</v>
      </c>
      <c r="AY62" s="122">
        <v>0</v>
      </c>
      <c r="AZ62" s="122">
        <v>0</v>
      </c>
      <c r="BA62" s="122">
        <v>0</v>
      </c>
      <c r="BB62" s="122">
        <v>0</v>
      </c>
      <c r="BC62" s="122">
        <v>0</v>
      </c>
      <c r="BD62" s="122">
        <v>0</v>
      </c>
      <c r="BE62" s="122">
        <v>0</v>
      </c>
      <c r="BF62" s="126">
        <f t="shared" si="83"/>
        <v>0</v>
      </c>
    </row>
    <row r="63" spans="1:58" s="413" customFormat="1" ht="12" hidden="1" customHeight="1" outlineLevel="1">
      <c r="A63" s="428">
        <v>4500.6610000000001</v>
      </c>
      <c r="B63" s="413" t="s">
        <v>185</v>
      </c>
      <c r="C63" s="122">
        <v>-28875</v>
      </c>
      <c r="D63" s="122">
        <v>0</v>
      </c>
      <c r="E63" s="122">
        <v>34145.339999999997</v>
      </c>
      <c r="F63" s="122">
        <v>0</v>
      </c>
      <c r="G63" s="122">
        <v>122493.04</v>
      </c>
      <c r="H63" s="122">
        <v>15999.34</v>
      </c>
      <c r="I63" s="122">
        <v>19000</v>
      </c>
      <c r="J63" s="122">
        <v>25000</v>
      </c>
      <c r="K63" s="122">
        <v>35000</v>
      </c>
      <c r="L63" s="122">
        <v>61254</v>
      </c>
      <c r="M63" s="122">
        <v>65523</v>
      </c>
      <c r="N63" s="122">
        <v>95884</v>
      </c>
      <c r="O63" s="122">
        <v>491891.96</v>
      </c>
      <c r="P63" s="126">
        <f t="shared" si="80"/>
        <v>46468.240000000049</v>
      </c>
      <c r="Q63" s="122">
        <f>-11600.5274384847*0</f>
        <v>0</v>
      </c>
      <c r="R63" s="122">
        <v>25000</v>
      </c>
      <c r="S63" s="122">
        <v>50000</v>
      </c>
      <c r="T63" s="122">
        <v>25000</v>
      </c>
      <c r="U63" s="122">
        <f>49211.5626508537+22082</f>
        <v>71293.56265085371</v>
      </c>
      <c r="V63" s="122">
        <v>26324</v>
      </c>
      <c r="W63" s="122">
        <v>0</v>
      </c>
      <c r="X63" s="122">
        <v>0</v>
      </c>
      <c r="Y63" s="122">
        <v>0</v>
      </c>
      <c r="Z63" s="122">
        <v>0</v>
      </c>
      <c r="AA63" s="122">
        <v>0</v>
      </c>
      <c r="AB63" s="491">
        <v>0</v>
      </c>
      <c r="AC63" s="122">
        <v>197617.53</v>
      </c>
      <c r="AD63" s="126">
        <f t="shared" si="81"/>
        <v>-3.2650853710947558E-2</v>
      </c>
      <c r="AE63" s="122">
        <v>0</v>
      </c>
      <c r="AF63" s="122">
        <v>0</v>
      </c>
      <c r="AG63" s="122">
        <v>0</v>
      </c>
      <c r="AH63" s="122">
        <v>0</v>
      </c>
      <c r="AI63" s="122">
        <v>0</v>
      </c>
      <c r="AJ63" s="122">
        <v>0</v>
      </c>
      <c r="AK63" s="122">
        <v>0</v>
      </c>
      <c r="AL63" s="122">
        <v>0</v>
      </c>
      <c r="AM63" s="122">
        <v>0</v>
      </c>
      <c r="AN63" s="122">
        <v>0</v>
      </c>
      <c r="AO63" s="122">
        <v>0</v>
      </c>
      <c r="AP63" s="122">
        <v>0</v>
      </c>
      <c r="AQ63" s="122">
        <v>0</v>
      </c>
      <c r="AR63" s="126">
        <f t="shared" si="82"/>
        <v>0</v>
      </c>
      <c r="AS63" s="122">
        <v>0</v>
      </c>
      <c r="AT63" s="122">
        <v>0</v>
      </c>
      <c r="AU63" s="122">
        <v>0</v>
      </c>
      <c r="AV63" s="122">
        <v>0</v>
      </c>
      <c r="AW63" s="122">
        <v>0</v>
      </c>
      <c r="AX63" s="122">
        <v>0</v>
      </c>
      <c r="AY63" s="122">
        <v>0</v>
      </c>
      <c r="AZ63" s="122">
        <v>0</v>
      </c>
      <c r="BA63" s="122">
        <v>0</v>
      </c>
      <c r="BB63" s="122">
        <v>0</v>
      </c>
      <c r="BC63" s="122">
        <v>0</v>
      </c>
      <c r="BD63" s="122">
        <v>0</v>
      </c>
      <c r="BE63" s="122">
        <v>0</v>
      </c>
      <c r="BF63" s="126">
        <f t="shared" si="83"/>
        <v>0</v>
      </c>
    </row>
    <row r="64" spans="1:58" s="413" customFormat="1" ht="12" hidden="1" customHeight="1" outlineLevel="1">
      <c r="A64" s="428">
        <v>4500.7089999999998</v>
      </c>
      <c r="B64" s="413" t="s">
        <v>186</v>
      </c>
      <c r="C64" s="122">
        <v>0</v>
      </c>
      <c r="D64" s="122">
        <v>0</v>
      </c>
      <c r="E64" s="122">
        <v>0</v>
      </c>
      <c r="F64" s="122">
        <v>0</v>
      </c>
      <c r="G64" s="122">
        <v>0</v>
      </c>
      <c r="H64" s="122">
        <v>0</v>
      </c>
      <c r="I64" s="122">
        <v>0</v>
      </c>
      <c r="J64" s="122">
        <v>0</v>
      </c>
      <c r="K64" s="122">
        <v>0</v>
      </c>
      <c r="L64" s="122">
        <v>0</v>
      </c>
      <c r="M64" s="122">
        <v>0</v>
      </c>
      <c r="N64" s="122">
        <v>0</v>
      </c>
      <c r="O64" s="122">
        <v>0</v>
      </c>
      <c r="P64" s="126">
        <f t="shared" si="80"/>
        <v>0</v>
      </c>
      <c r="Q64" s="122">
        <v>0</v>
      </c>
      <c r="R64" s="122">
        <v>0</v>
      </c>
      <c r="S64" s="122">
        <v>0</v>
      </c>
      <c r="T64" s="122">
        <v>0</v>
      </c>
      <c r="U64" s="122">
        <v>1822.5</v>
      </c>
      <c r="V64" s="122">
        <v>0</v>
      </c>
      <c r="W64" s="122">
        <v>0</v>
      </c>
      <c r="X64" s="122">
        <v>1822.5</v>
      </c>
      <c r="Y64" s="122">
        <v>0</v>
      </c>
      <c r="Z64" s="122">
        <v>0</v>
      </c>
      <c r="AA64" s="122">
        <v>1822.5</v>
      </c>
      <c r="AB64" s="491">
        <v>1822.5</v>
      </c>
      <c r="AC64" s="122">
        <v>7290</v>
      </c>
      <c r="AD64" s="492">
        <f t="shared" si="81"/>
        <v>0</v>
      </c>
      <c r="AE64" s="122">
        <v>911.25</v>
      </c>
      <c r="AF64" s="122">
        <v>911.25</v>
      </c>
      <c r="AG64" s="122">
        <v>911.25</v>
      </c>
      <c r="AH64" s="122">
        <v>911.25</v>
      </c>
      <c r="AI64" s="122">
        <v>911.25</v>
      </c>
      <c r="AJ64" s="122">
        <v>911.25</v>
      </c>
      <c r="AK64" s="122">
        <v>911.25</v>
      </c>
      <c r="AL64" s="122">
        <v>911.25</v>
      </c>
      <c r="AM64" s="122">
        <v>911.25</v>
      </c>
      <c r="AN64" s="122">
        <v>911.25</v>
      </c>
      <c r="AO64" s="122">
        <v>911.25</v>
      </c>
      <c r="AP64" s="122">
        <v>911.25</v>
      </c>
      <c r="AQ64" s="122">
        <v>10935</v>
      </c>
      <c r="AR64" s="126">
        <f t="shared" si="82"/>
        <v>0</v>
      </c>
      <c r="AS64" s="122">
        <v>1215</v>
      </c>
      <c r="AT64" s="122">
        <v>1215</v>
      </c>
      <c r="AU64" s="122">
        <v>1215</v>
      </c>
      <c r="AV64" s="122">
        <v>1215</v>
      </c>
      <c r="AW64" s="122">
        <v>1215</v>
      </c>
      <c r="AX64" s="122">
        <v>1215</v>
      </c>
      <c r="AY64" s="122">
        <v>1215</v>
      </c>
      <c r="AZ64" s="122">
        <v>1215</v>
      </c>
      <c r="BA64" s="122">
        <v>1215</v>
      </c>
      <c r="BB64" s="122">
        <v>1215</v>
      </c>
      <c r="BC64" s="122">
        <v>1215</v>
      </c>
      <c r="BD64" s="122">
        <v>1215</v>
      </c>
      <c r="BE64" s="122">
        <v>14580</v>
      </c>
      <c r="BF64" s="126">
        <f t="shared" si="83"/>
        <v>0</v>
      </c>
    </row>
    <row r="65" spans="1:58" s="413" customFormat="1" ht="12" hidden="1" customHeight="1" outlineLevel="1">
      <c r="A65" s="428">
        <v>4500.7150000000001</v>
      </c>
      <c r="B65" s="413" t="s">
        <v>187</v>
      </c>
      <c r="C65" s="122">
        <v>0</v>
      </c>
      <c r="D65" s="122">
        <v>0</v>
      </c>
      <c r="E65" s="122">
        <v>0</v>
      </c>
      <c r="F65" s="122">
        <v>0</v>
      </c>
      <c r="G65" s="122">
        <v>0</v>
      </c>
      <c r="H65" s="122">
        <v>0</v>
      </c>
      <c r="I65" s="122">
        <v>0</v>
      </c>
      <c r="J65" s="122">
        <v>0</v>
      </c>
      <c r="K65" s="122">
        <v>0</v>
      </c>
      <c r="L65" s="122">
        <v>0</v>
      </c>
      <c r="M65" s="122">
        <v>0</v>
      </c>
      <c r="N65" s="122">
        <v>0</v>
      </c>
      <c r="O65" s="122">
        <v>0</v>
      </c>
      <c r="P65" s="126">
        <f t="shared" si="80"/>
        <v>0</v>
      </c>
      <c r="Q65" s="122">
        <v>0</v>
      </c>
      <c r="R65" s="122">
        <v>0</v>
      </c>
      <c r="S65" s="122">
        <v>0</v>
      </c>
      <c r="T65" s="122">
        <v>0</v>
      </c>
      <c r="U65" s="122">
        <v>1012.5</v>
      </c>
      <c r="V65" s="122">
        <v>0</v>
      </c>
      <c r="W65" s="122">
        <v>0</v>
      </c>
      <c r="X65" s="122">
        <v>1012.5</v>
      </c>
      <c r="Y65" s="122">
        <v>0</v>
      </c>
      <c r="Z65" s="122">
        <v>0</v>
      </c>
      <c r="AA65" s="122">
        <v>1012.5</v>
      </c>
      <c r="AB65" s="491">
        <v>1012.5</v>
      </c>
      <c r="AC65" s="122">
        <v>4050</v>
      </c>
      <c r="AD65" s="492">
        <f t="shared" si="81"/>
        <v>0</v>
      </c>
      <c r="AE65" s="122">
        <v>506.25</v>
      </c>
      <c r="AF65" s="122">
        <v>506.25</v>
      </c>
      <c r="AG65" s="122">
        <v>506.25</v>
      </c>
      <c r="AH65" s="122">
        <v>506.25</v>
      </c>
      <c r="AI65" s="122">
        <v>506.25</v>
      </c>
      <c r="AJ65" s="122">
        <v>506.25</v>
      </c>
      <c r="AK65" s="122">
        <v>506.25</v>
      </c>
      <c r="AL65" s="122">
        <v>506.25</v>
      </c>
      <c r="AM65" s="122">
        <v>506.25</v>
      </c>
      <c r="AN65" s="122">
        <v>506.25</v>
      </c>
      <c r="AO65" s="122">
        <v>506.25</v>
      </c>
      <c r="AP65" s="122">
        <v>506.25</v>
      </c>
      <c r="AQ65" s="122">
        <v>6075</v>
      </c>
      <c r="AR65" s="126">
        <f t="shared" si="82"/>
        <v>0</v>
      </c>
      <c r="AS65" s="122">
        <v>675</v>
      </c>
      <c r="AT65" s="122">
        <v>675</v>
      </c>
      <c r="AU65" s="122">
        <v>675</v>
      </c>
      <c r="AV65" s="122">
        <v>675</v>
      </c>
      <c r="AW65" s="122">
        <v>675</v>
      </c>
      <c r="AX65" s="122">
        <v>675</v>
      </c>
      <c r="AY65" s="122">
        <v>675</v>
      </c>
      <c r="AZ65" s="122">
        <v>675</v>
      </c>
      <c r="BA65" s="122">
        <v>675</v>
      </c>
      <c r="BB65" s="122">
        <v>675</v>
      </c>
      <c r="BC65" s="122">
        <v>675</v>
      </c>
      <c r="BD65" s="122">
        <v>675</v>
      </c>
      <c r="BE65" s="122">
        <v>8100</v>
      </c>
      <c r="BF65" s="126">
        <f t="shared" si="83"/>
        <v>0</v>
      </c>
    </row>
    <row r="66" spans="1:58" s="413" customFormat="1" ht="12" hidden="1" customHeight="1" outlineLevel="1">
      <c r="A66" s="428">
        <v>4500.7160000000003</v>
      </c>
      <c r="B66" s="413" t="s">
        <v>188</v>
      </c>
      <c r="C66" s="122">
        <v>0</v>
      </c>
      <c r="D66" s="122">
        <v>0</v>
      </c>
      <c r="E66" s="122">
        <v>0</v>
      </c>
      <c r="F66" s="122">
        <v>0</v>
      </c>
      <c r="G66" s="122">
        <v>0</v>
      </c>
      <c r="H66" s="122">
        <v>0</v>
      </c>
      <c r="I66" s="122">
        <v>0</v>
      </c>
      <c r="J66" s="122">
        <v>0</v>
      </c>
      <c r="K66" s="122">
        <v>0</v>
      </c>
      <c r="L66" s="122">
        <v>0</v>
      </c>
      <c r="M66" s="122">
        <v>0</v>
      </c>
      <c r="N66" s="122">
        <v>0</v>
      </c>
      <c r="O66" s="122">
        <v>0</v>
      </c>
      <c r="P66" s="126">
        <f t="shared" si="80"/>
        <v>0</v>
      </c>
      <c r="Q66" s="122">
        <v>0</v>
      </c>
      <c r="R66" s="122">
        <v>0</v>
      </c>
      <c r="S66" s="122">
        <v>0</v>
      </c>
      <c r="T66" s="122">
        <v>0</v>
      </c>
      <c r="U66" s="122">
        <v>0</v>
      </c>
      <c r="V66" s="122">
        <v>0</v>
      </c>
      <c r="W66" s="122">
        <v>0</v>
      </c>
      <c r="X66" s="122">
        <v>0</v>
      </c>
      <c r="Y66" s="122">
        <v>0</v>
      </c>
      <c r="Z66" s="122">
        <v>0</v>
      </c>
      <c r="AA66" s="122">
        <v>0</v>
      </c>
      <c r="AB66" s="122">
        <v>0</v>
      </c>
      <c r="AC66" s="122">
        <v>0</v>
      </c>
      <c r="AD66" s="126">
        <f t="shared" si="81"/>
        <v>0</v>
      </c>
      <c r="AE66" s="122">
        <v>0</v>
      </c>
      <c r="AF66" s="122">
        <v>0</v>
      </c>
      <c r="AG66" s="122">
        <v>0</v>
      </c>
      <c r="AH66" s="122">
        <v>0</v>
      </c>
      <c r="AI66" s="122">
        <v>0</v>
      </c>
      <c r="AJ66" s="122">
        <v>0</v>
      </c>
      <c r="AK66" s="122">
        <v>0</v>
      </c>
      <c r="AL66" s="122">
        <v>0</v>
      </c>
      <c r="AM66" s="122">
        <v>0</v>
      </c>
      <c r="AN66" s="122">
        <v>0</v>
      </c>
      <c r="AO66" s="122">
        <v>0</v>
      </c>
      <c r="AP66" s="122">
        <v>0</v>
      </c>
      <c r="AQ66" s="122">
        <v>0</v>
      </c>
      <c r="AR66" s="126">
        <f t="shared" si="82"/>
        <v>0</v>
      </c>
      <c r="AS66" s="122">
        <v>0</v>
      </c>
      <c r="AT66" s="122">
        <v>0</v>
      </c>
      <c r="AU66" s="122">
        <v>0</v>
      </c>
      <c r="AV66" s="122">
        <v>0</v>
      </c>
      <c r="AW66" s="122">
        <v>0</v>
      </c>
      <c r="AX66" s="122">
        <v>0</v>
      </c>
      <c r="AY66" s="122">
        <v>0</v>
      </c>
      <c r="AZ66" s="122">
        <v>0</v>
      </c>
      <c r="BA66" s="122">
        <v>0</v>
      </c>
      <c r="BB66" s="122">
        <v>0</v>
      </c>
      <c r="BC66" s="122">
        <v>0</v>
      </c>
      <c r="BD66" s="122">
        <v>0</v>
      </c>
      <c r="BE66" s="122">
        <v>0</v>
      </c>
      <c r="BF66" s="126">
        <f t="shared" si="83"/>
        <v>0</v>
      </c>
    </row>
    <row r="67" spans="1:58" s="413" customFormat="1" ht="12" hidden="1" customHeight="1" outlineLevel="1">
      <c r="A67" s="428">
        <v>4500.7169999999996</v>
      </c>
      <c r="B67" s="413" t="s">
        <v>189</v>
      </c>
      <c r="C67" s="122">
        <v>0</v>
      </c>
      <c r="D67" s="122">
        <v>0</v>
      </c>
      <c r="E67" s="122">
        <v>0</v>
      </c>
      <c r="F67" s="122">
        <v>0</v>
      </c>
      <c r="G67" s="122">
        <v>0</v>
      </c>
      <c r="H67" s="122">
        <v>0</v>
      </c>
      <c r="I67" s="122">
        <v>0</v>
      </c>
      <c r="J67" s="122">
        <v>0</v>
      </c>
      <c r="K67" s="122">
        <v>0</v>
      </c>
      <c r="L67" s="122">
        <v>0</v>
      </c>
      <c r="M67" s="122">
        <v>0</v>
      </c>
      <c r="N67" s="122">
        <v>0</v>
      </c>
      <c r="O67" s="122">
        <v>0</v>
      </c>
      <c r="P67" s="126">
        <f t="shared" si="80"/>
        <v>0</v>
      </c>
      <c r="Q67" s="122">
        <v>0</v>
      </c>
      <c r="R67" s="122">
        <v>0</v>
      </c>
      <c r="S67" s="122">
        <v>0</v>
      </c>
      <c r="T67" s="122">
        <v>0</v>
      </c>
      <c r="U67" s="122">
        <v>0</v>
      </c>
      <c r="V67" s="122">
        <v>0</v>
      </c>
      <c r="W67" s="122">
        <v>0</v>
      </c>
      <c r="X67" s="122">
        <v>0</v>
      </c>
      <c r="Y67" s="122">
        <v>0</v>
      </c>
      <c r="Z67" s="122">
        <v>0</v>
      </c>
      <c r="AA67" s="122">
        <v>0</v>
      </c>
      <c r="AB67" s="122">
        <v>0</v>
      </c>
      <c r="AC67" s="122">
        <v>0</v>
      </c>
      <c r="AD67" s="126">
        <f t="shared" si="81"/>
        <v>0</v>
      </c>
      <c r="AE67" s="122">
        <v>0</v>
      </c>
      <c r="AF67" s="122">
        <v>0</v>
      </c>
      <c r="AG67" s="122">
        <v>0</v>
      </c>
      <c r="AH67" s="122">
        <v>0</v>
      </c>
      <c r="AI67" s="122">
        <v>0</v>
      </c>
      <c r="AJ67" s="122">
        <v>0</v>
      </c>
      <c r="AK67" s="122">
        <v>0</v>
      </c>
      <c r="AL67" s="122">
        <v>0</v>
      </c>
      <c r="AM67" s="122">
        <v>0</v>
      </c>
      <c r="AN67" s="122">
        <v>0</v>
      </c>
      <c r="AO67" s="122">
        <v>0</v>
      </c>
      <c r="AP67" s="122">
        <v>0</v>
      </c>
      <c r="AQ67" s="122">
        <v>0</v>
      </c>
      <c r="AR67" s="126">
        <f t="shared" si="82"/>
        <v>0</v>
      </c>
      <c r="AS67" s="122">
        <v>0</v>
      </c>
      <c r="AT67" s="122">
        <v>0</v>
      </c>
      <c r="AU67" s="122">
        <v>0</v>
      </c>
      <c r="AV67" s="122">
        <v>0</v>
      </c>
      <c r="AW67" s="122">
        <v>0</v>
      </c>
      <c r="AX67" s="122">
        <v>0</v>
      </c>
      <c r="AY67" s="122">
        <v>0</v>
      </c>
      <c r="AZ67" s="122">
        <v>0</v>
      </c>
      <c r="BA67" s="122">
        <v>0</v>
      </c>
      <c r="BB67" s="122">
        <v>0</v>
      </c>
      <c r="BC67" s="122">
        <v>0</v>
      </c>
      <c r="BD67" s="122">
        <v>0</v>
      </c>
      <c r="BE67" s="122">
        <v>0</v>
      </c>
      <c r="BF67" s="126">
        <f t="shared" si="83"/>
        <v>0</v>
      </c>
    </row>
    <row r="68" spans="1:58" s="413" customFormat="1" ht="12" hidden="1" customHeight="1" outlineLevel="1">
      <c r="A68" s="428">
        <v>4500.74</v>
      </c>
      <c r="B68" s="413" t="s">
        <v>190</v>
      </c>
      <c r="C68" s="122">
        <v>0</v>
      </c>
      <c r="D68" s="122">
        <v>0</v>
      </c>
      <c r="E68" s="122">
        <v>0</v>
      </c>
      <c r="F68" s="122">
        <v>0</v>
      </c>
      <c r="G68" s="122">
        <v>0</v>
      </c>
      <c r="H68" s="122">
        <v>0</v>
      </c>
      <c r="I68" s="122">
        <v>0</v>
      </c>
      <c r="J68" s="122">
        <v>0</v>
      </c>
      <c r="K68" s="122">
        <v>0</v>
      </c>
      <c r="L68" s="122">
        <v>0</v>
      </c>
      <c r="M68" s="122">
        <v>0</v>
      </c>
      <c r="N68" s="122">
        <v>0</v>
      </c>
      <c r="O68" s="122">
        <v>0</v>
      </c>
      <c r="P68" s="126">
        <f t="shared" si="80"/>
        <v>0</v>
      </c>
      <c r="Q68" s="122">
        <v>0</v>
      </c>
      <c r="R68" s="122">
        <v>0</v>
      </c>
      <c r="S68" s="122">
        <v>0</v>
      </c>
      <c r="T68" s="122">
        <v>0</v>
      </c>
      <c r="U68" s="122">
        <v>0</v>
      </c>
      <c r="V68" s="122">
        <v>0</v>
      </c>
      <c r="W68" s="122">
        <v>0</v>
      </c>
      <c r="X68" s="122">
        <v>0</v>
      </c>
      <c r="Y68" s="122">
        <v>0</v>
      </c>
      <c r="Z68" s="122">
        <v>0</v>
      </c>
      <c r="AA68" s="122">
        <v>0</v>
      </c>
      <c r="AB68" s="122">
        <v>0</v>
      </c>
      <c r="AC68" s="122">
        <v>0</v>
      </c>
      <c r="AD68" s="126">
        <f t="shared" si="81"/>
        <v>0</v>
      </c>
      <c r="AE68" s="122">
        <v>0</v>
      </c>
      <c r="AF68" s="122">
        <v>0</v>
      </c>
      <c r="AG68" s="122">
        <v>0</v>
      </c>
      <c r="AH68" s="122">
        <v>0</v>
      </c>
      <c r="AI68" s="122">
        <v>0</v>
      </c>
      <c r="AJ68" s="122">
        <v>0</v>
      </c>
      <c r="AK68" s="122">
        <v>0</v>
      </c>
      <c r="AL68" s="122">
        <v>0</v>
      </c>
      <c r="AM68" s="122">
        <v>0</v>
      </c>
      <c r="AN68" s="122">
        <v>0</v>
      </c>
      <c r="AO68" s="122">
        <v>0</v>
      </c>
      <c r="AP68" s="122">
        <v>0</v>
      </c>
      <c r="AQ68" s="122">
        <v>0</v>
      </c>
      <c r="AR68" s="126">
        <f t="shared" si="82"/>
        <v>0</v>
      </c>
      <c r="AS68" s="122">
        <v>0</v>
      </c>
      <c r="AT68" s="122">
        <v>0</v>
      </c>
      <c r="AU68" s="122">
        <v>0</v>
      </c>
      <c r="AV68" s="122">
        <v>0</v>
      </c>
      <c r="AW68" s="122">
        <v>0</v>
      </c>
      <c r="AX68" s="122">
        <v>0</v>
      </c>
      <c r="AY68" s="122">
        <v>0</v>
      </c>
      <c r="AZ68" s="122">
        <v>0</v>
      </c>
      <c r="BA68" s="122">
        <v>0</v>
      </c>
      <c r="BB68" s="122">
        <v>0</v>
      </c>
      <c r="BC68" s="122">
        <v>0</v>
      </c>
      <c r="BD68" s="122">
        <v>0</v>
      </c>
      <c r="BE68" s="122">
        <v>0</v>
      </c>
      <c r="BF68" s="126">
        <f t="shared" si="83"/>
        <v>0</v>
      </c>
    </row>
    <row r="69" spans="1:58" s="413" customFormat="1" ht="12" hidden="1" customHeight="1" outlineLevel="1">
      <c r="A69" s="428">
        <v>4500.7439999999997</v>
      </c>
      <c r="B69" s="413" t="s">
        <v>191</v>
      </c>
      <c r="C69" s="122">
        <v>0</v>
      </c>
      <c r="D69" s="122">
        <v>0</v>
      </c>
      <c r="E69" s="122">
        <v>0</v>
      </c>
      <c r="F69" s="122">
        <v>0</v>
      </c>
      <c r="G69" s="122">
        <v>0</v>
      </c>
      <c r="H69" s="122">
        <v>0</v>
      </c>
      <c r="I69" s="122">
        <v>0</v>
      </c>
      <c r="J69" s="122">
        <v>0</v>
      </c>
      <c r="K69" s="122">
        <v>0</v>
      </c>
      <c r="L69" s="122">
        <v>0</v>
      </c>
      <c r="M69" s="122">
        <v>0</v>
      </c>
      <c r="N69" s="122">
        <v>0</v>
      </c>
      <c r="O69" s="122">
        <v>0</v>
      </c>
      <c r="P69" s="126">
        <f t="shared" si="80"/>
        <v>0</v>
      </c>
      <c r="Q69" s="122">
        <v>0</v>
      </c>
      <c r="R69" s="122">
        <v>0</v>
      </c>
      <c r="S69" s="122">
        <v>0</v>
      </c>
      <c r="T69" s="122">
        <v>0</v>
      </c>
      <c r="U69" s="122">
        <v>0</v>
      </c>
      <c r="V69" s="122">
        <v>0</v>
      </c>
      <c r="W69" s="122">
        <v>0</v>
      </c>
      <c r="X69" s="122">
        <v>0</v>
      </c>
      <c r="Y69" s="122">
        <v>0</v>
      </c>
      <c r="Z69" s="122">
        <v>0</v>
      </c>
      <c r="AA69" s="122">
        <v>0</v>
      </c>
      <c r="AB69" s="122">
        <v>0</v>
      </c>
      <c r="AC69" s="122">
        <v>0</v>
      </c>
      <c r="AD69" s="126">
        <f t="shared" si="81"/>
        <v>0</v>
      </c>
      <c r="AE69" s="122">
        <v>0</v>
      </c>
      <c r="AF69" s="122">
        <v>0</v>
      </c>
      <c r="AG69" s="122">
        <v>0</v>
      </c>
      <c r="AH69" s="122">
        <v>0</v>
      </c>
      <c r="AI69" s="122">
        <v>0</v>
      </c>
      <c r="AJ69" s="122">
        <v>0</v>
      </c>
      <c r="AK69" s="122">
        <v>0</v>
      </c>
      <c r="AL69" s="122">
        <v>0</v>
      </c>
      <c r="AM69" s="122">
        <v>0</v>
      </c>
      <c r="AN69" s="122">
        <v>0</v>
      </c>
      <c r="AO69" s="122">
        <v>0</v>
      </c>
      <c r="AP69" s="122">
        <v>0</v>
      </c>
      <c r="AQ69" s="122">
        <v>0</v>
      </c>
      <c r="AR69" s="126">
        <f t="shared" si="82"/>
        <v>0</v>
      </c>
      <c r="AS69" s="122">
        <v>0</v>
      </c>
      <c r="AT69" s="122">
        <v>0</v>
      </c>
      <c r="AU69" s="122">
        <v>0</v>
      </c>
      <c r="AV69" s="122">
        <v>0</v>
      </c>
      <c r="AW69" s="122">
        <v>0</v>
      </c>
      <c r="AX69" s="122">
        <v>0</v>
      </c>
      <c r="AY69" s="122">
        <v>0</v>
      </c>
      <c r="AZ69" s="122">
        <v>0</v>
      </c>
      <c r="BA69" s="122">
        <v>0</v>
      </c>
      <c r="BB69" s="122">
        <v>0</v>
      </c>
      <c r="BC69" s="122">
        <v>0</v>
      </c>
      <c r="BD69" s="122">
        <v>0</v>
      </c>
      <c r="BE69" s="122">
        <v>0</v>
      </c>
      <c r="BF69" s="126">
        <f t="shared" si="83"/>
        <v>0</v>
      </c>
    </row>
    <row r="70" spans="1:58" s="413" customFormat="1" ht="12" hidden="1" customHeight="1" outlineLevel="1">
      <c r="A70" s="428">
        <v>4500.7449999999999</v>
      </c>
      <c r="B70" s="413" t="s">
        <v>192</v>
      </c>
      <c r="C70" s="122">
        <v>0</v>
      </c>
      <c r="D70" s="122">
        <v>0</v>
      </c>
      <c r="E70" s="122">
        <v>0</v>
      </c>
      <c r="F70" s="122">
        <v>0</v>
      </c>
      <c r="G70" s="122">
        <v>0</v>
      </c>
      <c r="H70" s="122">
        <v>0</v>
      </c>
      <c r="I70" s="122">
        <v>0</v>
      </c>
      <c r="J70" s="122">
        <v>0</v>
      </c>
      <c r="K70" s="122">
        <v>0</v>
      </c>
      <c r="L70" s="122">
        <v>0</v>
      </c>
      <c r="M70" s="122">
        <v>0</v>
      </c>
      <c r="N70" s="122">
        <v>0</v>
      </c>
      <c r="O70" s="122">
        <v>0</v>
      </c>
      <c r="P70" s="126">
        <f t="shared" si="80"/>
        <v>0</v>
      </c>
      <c r="Q70" s="122">
        <v>0</v>
      </c>
      <c r="R70" s="122">
        <v>0</v>
      </c>
      <c r="S70" s="122">
        <v>0</v>
      </c>
      <c r="T70" s="122">
        <v>0</v>
      </c>
      <c r="U70" s="122">
        <v>0</v>
      </c>
      <c r="V70" s="122">
        <v>0</v>
      </c>
      <c r="W70" s="122">
        <v>0</v>
      </c>
      <c r="X70" s="122">
        <v>0</v>
      </c>
      <c r="Y70" s="122">
        <v>0</v>
      </c>
      <c r="Z70" s="122">
        <v>0</v>
      </c>
      <c r="AA70" s="122">
        <v>0</v>
      </c>
      <c r="AB70" s="122">
        <v>0</v>
      </c>
      <c r="AC70" s="122">
        <v>0</v>
      </c>
      <c r="AD70" s="126">
        <f t="shared" si="81"/>
        <v>0</v>
      </c>
      <c r="AE70" s="122">
        <v>0</v>
      </c>
      <c r="AF70" s="122">
        <v>0</v>
      </c>
      <c r="AG70" s="122">
        <v>0</v>
      </c>
      <c r="AH70" s="122">
        <v>0</v>
      </c>
      <c r="AI70" s="122">
        <v>0</v>
      </c>
      <c r="AJ70" s="122">
        <v>0</v>
      </c>
      <c r="AK70" s="122">
        <v>0</v>
      </c>
      <c r="AL70" s="122">
        <v>0</v>
      </c>
      <c r="AM70" s="122">
        <v>0</v>
      </c>
      <c r="AN70" s="122">
        <v>0</v>
      </c>
      <c r="AO70" s="122">
        <v>0</v>
      </c>
      <c r="AP70" s="122">
        <v>0</v>
      </c>
      <c r="AQ70" s="122">
        <v>0</v>
      </c>
      <c r="AR70" s="126">
        <f t="shared" si="82"/>
        <v>0</v>
      </c>
      <c r="AS70" s="122">
        <v>0</v>
      </c>
      <c r="AT70" s="122">
        <v>0</v>
      </c>
      <c r="AU70" s="122">
        <v>0</v>
      </c>
      <c r="AV70" s="122">
        <v>0</v>
      </c>
      <c r="AW70" s="122">
        <v>0</v>
      </c>
      <c r="AX70" s="122">
        <v>0</v>
      </c>
      <c r="AY70" s="122">
        <v>0</v>
      </c>
      <c r="AZ70" s="122">
        <v>0</v>
      </c>
      <c r="BA70" s="122">
        <v>0</v>
      </c>
      <c r="BB70" s="122">
        <v>0</v>
      </c>
      <c r="BC70" s="122">
        <v>0</v>
      </c>
      <c r="BD70" s="122">
        <v>0</v>
      </c>
      <c r="BE70" s="122">
        <v>0</v>
      </c>
      <c r="BF70" s="126">
        <f t="shared" si="83"/>
        <v>0</v>
      </c>
    </row>
    <row r="71" spans="1:58" s="413" customFormat="1" ht="12" hidden="1" customHeight="1" outlineLevel="1">
      <c r="A71" s="428">
        <v>4500.7460000000001</v>
      </c>
      <c r="B71" s="413" t="s">
        <v>193</v>
      </c>
      <c r="C71" s="122">
        <v>0</v>
      </c>
      <c r="D71" s="122">
        <v>0</v>
      </c>
      <c r="E71" s="122">
        <v>0</v>
      </c>
      <c r="F71" s="122">
        <v>0</v>
      </c>
      <c r="G71" s="122">
        <v>0</v>
      </c>
      <c r="H71" s="122">
        <v>0</v>
      </c>
      <c r="I71" s="122">
        <v>0</v>
      </c>
      <c r="J71" s="122">
        <v>0</v>
      </c>
      <c r="K71" s="122">
        <v>0</v>
      </c>
      <c r="L71" s="122">
        <v>0</v>
      </c>
      <c r="M71" s="122">
        <v>0</v>
      </c>
      <c r="N71" s="122">
        <v>0</v>
      </c>
      <c r="O71" s="122">
        <v>0</v>
      </c>
      <c r="P71" s="126">
        <f t="shared" si="80"/>
        <v>0</v>
      </c>
      <c r="Q71" s="122">
        <v>0</v>
      </c>
      <c r="R71" s="122">
        <v>0</v>
      </c>
      <c r="S71" s="122">
        <v>0</v>
      </c>
      <c r="T71" s="122">
        <v>0</v>
      </c>
      <c r="U71" s="122">
        <v>0</v>
      </c>
      <c r="V71" s="122">
        <v>0</v>
      </c>
      <c r="W71" s="122">
        <v>0</v>
      </c>
      <c r="X71" s="122">
        <v>0</v>
      </c>
      <c r="Y71" s="122">
        <v>0</v>
      </c>
      <c r="Z71" s="122">
        <v>0</v>
      </c>
      <c r="AA71" s="122">
        <v>0</v>
      </c>
      <c r="AB71" s="122">
        <v>0</v>
      </c>
      <c r="AC71" s="122">
        <v>0</v>
      </c>
      <c r="AD71" s="126">
        <f t="shared" si="81"/>
        <v>0</v>
      </c>
      <c r="AE71" s="122">
        <v>0</v>
      </c>
      <c r="AF71" s="122">
        <v>0</v>
      </c>
      <c r="AG71" s="122">
        <v>0</v>
      </c>
      <c r="AH71" s="122">
        <v>0</v>
      </c>
      <c r="AI71" s="122">
        <v>0</v>
      </c>
      <c r="AJ71" s="122">
        <v>0</v>
      </c>
      <c r="AK71" s="122">
        <v>0</v>
      </c>
      <c r="AL71" s="122">
        <v>0</v>
      </c>
      <c r="AM71" s="122">
        <v>0</v>
      </c>
      <c r="AN71" s="122">
        <v>0</v>
      </c>
      <c r="AO71" s="122">
        <v>0</v>
      </c>
      <c r="AP71" s="122">
        <v>0</v>
      </c>
      <c r="AQ71" s="122">
        <v>0</v>
      </c>
      <c r="AR71" s="126">
        <f t="shared" si="82"/>
        <v>0</v>
      </c>
      <c r="AS71" s="122">
        <v>0</v>
      </c>
      <c r="AT71" s="122">
        <v>0</v>
      </c>
      <c r="AU71" s="122">
        <v>0</v>
      </c>
      <c r="AV71" s="122">
        <v>0</v>
      </c>
      <c r="AW71" s="122">
        <v>0</v>
      </c>
      <c r="AX71" s="122">
        <v>0</v>
      </c>
      <c r="AY71" s="122">
        <v>0</v>
      </c>
      <c r="AZ71" s="122">
        <v>0</v>
      </c>
      <c r="BA71" s="122">
        <v>0</v>
      </c>
      <c r="BB71" s="122">
        <v>0</v>
      </c>
      <c r="BC71" s="122">
        <v>0</v>
      </c>
      <c r="BD71" s="122">
        <v>0</v>
      </c>
      <c r="BE71" s="122">
        <v>0</v>
      </c>
      <c r="BF71" s="126">
        <f t="shared" si="83"/>
        <v>0</v>
      </c>
    </row>
    <row r="72" spans="1:58" s="413" customFormat="1" ht="12" hidden="1" customHeight="1" outlineLevel="1">
      <c r="A72" s="428">
        <v>4500.8019999999997</v>
      </c>
      <c r="B72" s="413" t="s">
        <v>194</v>
      </c>
      <c r="C72" s="122">
        <v>0</v>
      </c>
      <c r="D72" s="122">
        <v>0</v>
      </c>
      <c r="E72" s="122">
        <v>0</v>
      </c>
      <c r="F72" s="122">
        <v>0</v>
      </c>
      <c r="G72" s="122">
        <v>0</v>
      </c>
      <c r="H72" s="122">
        <v>0</v>
      </c>
      <c r="I72" s="122">
        <v>0</v>
      </c>
      <c r="J72" s="122">
        <v>0</v>
      </c>
      <c r="K72" s="122">
        <v>0</v>
      </c>
      <c r="L72" s="122">
        <v>0</v>
      </c>
      <c r="M72" s="122">
        <v>0</v>
      </c>
      <c r="N72" s="122">
        <v>0</v>
      </c>
      <c r="O72" s="122">
        <v>0</v>
      </c>
      <c r="P72" s="126">
        <f t="shared" si="80"/>
        <v>0</v>
      </c>
      <c r="Q72" s="122">
        <v>0</v>
      </c>
      <c r="R72" s="122">
        <v>0</v>
      </c>
      <c r="S72" s="122">
        <v>0</v>
      </c>
      <c r="T72" s="122">
        <v>0</v>
      </c>
      <c r="U72" s="122">
        <v>8593.2000000000007</v>
      </c>
      <c r="V72" s="122">
        <v>8593.2000000000007</v>
      </c>
      <c r="W72" s="122">
        <v>8593.2000000000007</v>
      </c>
      <c r="X72" s="122">
        <v>8593.2000000000007</v>
      </c>
      <c r="Y72" s="122">
        <v>8593.2000000000007</v>
      </c>
      <c r="Z72" s="122">
        <v>8593.2000000000007</v>
      </c>
      <c r="AA72" s="122">
        <v>8593.2000000000007</v>
      </c>
      <c r="AB72" s="122">
        <v>8593.2000000000007</v>
      </c>
      <c r="AC72" s="122">
        <v>85932</v>
      </c>
      <c r="AD72" s="126">
        <f t="shared" si="81"/>
        <v>17186.400000000009</v>
      </c>
      <c r="AE72" s="122">
        <v>0</v>
      </c>
      <c r="AF72" s="122">
        <v>0</v>
      </c>
      <c r="AG72" s="122">
        <v>0</v>
      </c>
      <c r="AH72" s="122">
        <v>0</v>
      </c>
      <c r="AI72" s="122">
        <v>12889.8</v>
      </c>
      <c r="AJ72" s="122">
        <v>12889.8</v>
      </c>
      <c r="AK72" s="122">
        <v>12889.8</v>
      </c>
      <c r="AL72" s="122">
        <v>12889.8</v>
      </c>
      <c r="AM72" s="122">
        <v>12889.8</v>
      </c>
      <c r="AN72" s="122">
        <v>12889.8</v>
      </c>
      <c r="AO72" s="122">
        <v>12889.8</v>
      </c>
      <c r="AP72" s="122">
        <v>12889.8</v>
      </c>
      <c r="AQ72" s="122">
        <v>128898</v>
      </c>
      <c r="AR72" s="126">
        <f t="shared" si="82"/>
        <v>25779.599999999991</v>
      </c>
      <c r="AS72" s="122">
        <v>0</v>
      </c>
      <c r="AT72" s="122">
        <v>0</v>
      </c>
      <c r="AU72" s="122">
        <v>0</v>
      </c>
      <c r="AV72" s="122">
        <v>0</v>
      </c>
      <c r="AW72" s="122">
        <v>17186.400000000001</v>
      </c>
      <c r="AX72" s="122">
        <v>17186.400000000001</v>
      </c>
      <c r="AY72" s="122">
        <v>17186.400000000001</v>
      </c>
      <c r="AZ72" s="122">
        <v>17186.400000000001</v>
      </c>
      <c r="BA72" s="122">
        <v>17186.400000000001</v>
      </c>
      <c r="BB72" s="122">
        <v>17186.400000000001</v>
      </c>
      <c r="BC72" s="122">
        <v>17186.400000000001</v>
      </c>
      <c r="BD72" s="122">
        <v>17186.400000000001</v>
      </c>
      <c r="BE72" s="122">
        <v>171864</v>
      </c>
      <c r="BF72" s="126">
        <f t="shared" si="83"/>
        <v>34372.800000000017</v>
      </c>
    </row>
    <row r="73" spans="1:58" s="413" customFormat="1" ht="12" hidden="1" customHeight="1" outlineLevel="1">
      <c r="A73" s="428">
        <v>4500.808</v>
      </c>
      <c r="B73" s="413" t="s">
        <v>195</v>
      </c>
      <c r="C73" s="122">
        <v>0</v>
      </c>
      <c r="D73" s="122">
        <v>0</v>
      </c>
      <c r="E73" s="122">
        <v>0</v>
      </c>
      <c r="F73" s="122">
        <v>0</v>
      </c>
      <c r="G73" s="122">
        <v>0</v>
      </c>
      <c r="H73" s="122">
        <v>0</v>
      </c>
      <c r="I73" s="122">
        <v>0</v>
      </c>
      <c r="J73" s="122">
        <v>0</v>
      </c>
      <c r="K73" s="122">
        <v>0</v>
      </c>
      <c r="L73" s="122">
        <v>0</v>
      </c>
      <c r="M73" s="122">
        <v>0</v>
      </c>
      <c r="N73" s="122">
        <v>0</v>
      </c>
      <c r="O73" s="122">
        <v>0</v>
      </c>
      <c r="P73" s="126">
        <f t="shared" si="80"/>
        <v>0</v>
      </c>
      <c r="Q73" s="122">
        <v>0</v>
      </c>
      <c r="R73" s="122">
        <v>0</v>
      </c>
      <c r="S73" s="122">
        <v>0</v>
      </c>
      <c r="T73" s="122">
        <v>0</v>
      </c>
      <c r="U73" s="122">
        <v>0</v>
      </c>
      <c r="V73" s="122">
        <v>0</v>
      </c>
      <c r="W73" s="122">
        <v>0</v>
      </c>
      <c r="X73" s="122">
        <v>0</v>
      </c>
      <c r="Y73" s="122">
        <v>0</v>
      </c>
      <c r="Z73" s="122">
        <v>0</v>
      </c>
      <c r="AA73" s="122">
        <v>0</v>
      </c>
      <c r="AB73" s="122">
        <v>0</v>
      </c>
      <c r="AC73" s="122">
        <v>0</v>
      </c>
      <c r="AD73" s="126">
        <f t="shared" si="81"/>
        <v>0</v>
      </c>
      <c r="AE73" s="122">
        <v>0</v>
      </c>
      <c r="AF73" s="122">
        <v>0</v>
      </c>
      <c r="AG73" s="122">
        <v>0</v>
      </c>
      <c r="AH73" s="122">
        <v>0</v>
      </c>
      <c r="AI73" s="122">
        <v>0</v>
      </c>
      <c r="AJ73" s="122">
        <v>0</v>
      </c>
      <c r="AK73" s="122">
        <v>0</v>
      </c>
      <c r="AL73" s="122">
        <v>0</v>
      </c>
      <c r="AM73" s="122">
        <v>0</v>
      </c>
      <c r="AN73" s="122">
        <v>0</v>
      </c>
      <c r="AO73" s="122">
        <v>0</v>
      </c>
      <c r="AP73" s="122">
        <v>0</v>
      </c>
      <c r="AQ73" s="122">
        <v>0</v>
      </c>
      <c r="AR73" s="126">
        <f t="shared" si="82"/>
        <v>0</v>
      </c>
      <c r="AS73" s="122">
        <v>0</v>
      </c>
      <c r="AT73" s="122">
        <v>0</v>
      </c>
      <c r="AU73" s="122">
        <v>0</v>
      </c>
      <c r="AV73" s="122">
        <v>0</v>
      </c>
      <c r="AW73" s="122">
        <v>0</v>
      </c>
      <c r="AX73" s="122">
        <v>0</v>
      </c>
      <c r="AY73" s="122">
        <v>0</v>
      </c>
      <c r="AZ73" s="122">
        <v>0</v>
      </c>
      <c r="BA73" s="122">
        <v>0</v>
      </c>
      <c r="BB73" s="122">
        <v>0</v>
      </c>
      <c r="BC73" s="122">
        <v>0</v>
      </c>
      <c r="BD73" s="122">
        <v>0</v>
      </c>
      <c r="BE73" s="122">
        <v>0</v>
      </c>
      <c r="BF73" s="126">
        <f t="shared" si="83"/>
        <v>0</v>
      </c>
    </row>
    <row r="74" spans="1:58" s="413" customFormat="1" ht="12" hidden="1" customHeight="1" outlineLevel="1">
      <c r="A74" s="428">
        <v>4500.8109999999997</v>
      </c>
      <c r="B74" s="413" t="s">
        <v>196</v>
      </c>
      <c r="C74" s="122">
        <v>0</v>
      </c>
      <c r="D74" s="122">
        <v>0</v>
      </c>
      <c r="E74" s="122">
        <v>0</v>
      </c>
      <c r="F74" s="122">
        <v>0</v>
      </c>
      <c r="G74" s="122">
        <v>0</v>
      </c>
      <c r="H74" s="122">
        <v>0</v>
      </c>
      <c r="I74" s="122">
        <v>0</v>
      </c>
      <c r="J74" s="122">
        <v>0</v>
      </c>
      <c r="K74" s="122">
        <v>0</v>
      </c>
      <c r="L74" s="122">
        <v>0</v>
      </c>
      <c r="M74" s="122">
        <v>0</v>
      </c>
      <c r="N74" s="122">
        <v>0</v>
      </c>
      <c r="O74" s="122">
        <v>0</v>
      </c>
      <c r="P74" s="126">
        <f t="shared" si="80"/>
        <v>0</v>
      </c>
      <c r="Q74" s="122">
        <v>0</v>
      </c>
      <c r="R74" s="122">
        <v>0</v>
      </c>
      <c r="S74" s="122">
        <v>0</v>
      </c>
      <c r="T74" s="122">
        <v>0</v>
      </c>
      <c r="U74" s="122">
        <v>0</v>
      </c>
      <c r="V74" s="122">
        <v>0</v>
      </c>
      <c r="W74" s="122">
        <v>0</v>
      </c>
      <c r="X74" s="122">
        <v>0</v>
      </c>
      <c r="Y74" s="122">
        <v>0</v>
      </c>
      <c r="Z74" s="122">
        <v>0</v>
      </c>
      <c r="AA74" s="122">
        <v>0</v>
      </c>
      <c r="AB74" s="122">
        <v>0</v>
      </c>
      <c r="AC74" s="122">
        <v>0</v>
      </c>
      <c r="AD74" s="126">
        <f t="shared" si="81"/>
        <v>0</v>
      </c>
      <c r="AE74" s="122">
        <v>0</v>
      </c>
      <c r="AF74" s="122">
        <v>0</v>
      </c>
      <c r="AG74" s="122">
        <v>0</v>
      </c>
      <c r="AH74" s="122">
        <v>0</v>
      </c>
      <c r="AI74" s="122">
        <v>0</v>
      </c>
      <c r="AJ74" s="122">
        <v>0</v>
      </c>
      <c r="AK74" s="122">
        <v>0</v>
      </c>
      <c r="AL74" s="122">
        <v>0</v>
      </c>
      <c r="AM74" s="122">
        <v>0</v>
      </c>
      <c r="AN74" s="122">
        <v>0</v>
      </c>
      <c r="AO74" s="122">
        <v>0</v>
      </c>
      <c r="AP74" s="122">
        <v>0</v>
      </c>
      <c r="AQ74" s="122">
        <v>0</v>
      </c>
      <c r="AR74" s="126">
        <f t="shared" si="82"/>
        <v>0</v>
      </c>
      <c r="AS74" s="122">
        <v>0</v>
      </c>
      <c r="AT74" s="122">
        <v>0</v>
      </c>
      <c r="AU74" s="122">
        <v>0</v>
      </c>
      <c r="AV74" s="122">
        <v>0</v>
      </c>
      <c r="AW74" s="122">
        <v>0</v>
      </c>
      <c r="AX74" s="122">
        <v>0</v>
      </c>
      <c r="AY74" s="122">
        <v>0</v>
      </c>
      <c r="AZ74" s="122">
        <v>0</v>
      </c>
      <c r="BA74" s="122">
        <v>0</v>
      </c>
      <c r="BB74" s="122">
        <v>0</v>
      </c>
      <c r="BC74" s="122">
        <v>0</v>
      </c>
      <c r="BD74" s="122">
        <v>0</v>
      </c>
      <c r="BE74" s="122">
        <v>0</v>
      </c>
      <c r="BF74" s="126">
        <f t="shared" si="83"/>
        <v>0</v>
      </c>
    </row>
    <row r="75" spans="1:58" s="413" customFormat="1" ht="12" hidden="1" customHeight="1" outlineLevel="1">
      <c r="A75" s="428">
        <v>4700</v>
      </c>
      <c r="B75" s="413" t="s">
        <v>197</v>
      </c>
      <c r="C75" s="122">
        <v>0</v>
      </c>
      <c r="D75" s="122">
        <v>0</v>
      </c>
      <c r="E75" s="122">
        <v>0</v>
      </c>
      <c r="F75" s="122">
        <v>0</v>
      </c>
      <c r="G75" s="122">
        <v>0</v>
      </c>
      <c r="H75" s="122">
        <v>0</v>
      </c>
      <c r="I75" s="122">
        <v>0</v>
      </c>
      <c r="J75" s="122">
        <v>0</v>
      </c>
      <c r="K75" s="122">
        <v>0</v>
      </c>
      <c r="L75" s="122">
        <v>0</v>
      </c>
      <c r="M75" s="122">
        <v>0</v>
      </c>
      <c r="N75" s="122">
        <v>0</v>
      </c>
      <c r="O75" s="122">
        <v>0</v>
      </c>
      <c r="P75" s="126">
        <f t="shared" si="80"/>
        <v>0</v>
      </c>
      <c r="Q75" s="122">
        <v>0</v>
      </c>
      <c r="R75" s="122">
        <v>0</v>
      </c>
      <c r="S75" s="122">
        <v>0</v>
      </c>
      <c r="T75" s="122">
        <v>0</v>
      </c>
      <c r="U75" s="122">
        <v>0</v>
      </c>
      <c r="V75" s="122">
        <v>0</v>
      </c>
      <c r="W75" s="122">
        <v>0</v>
      </c>
      <c r="X75" s="122">
        <v>0</v>
      </c>
      <c r="Y75" s="122">
        <v>0</v>
      </c>
      <c r="Z75" s="122">
        <v>0</v>
      </c>
      <c r="AA75" s="122">
        <v>0</v>
      </c>
      <c r="AB75" s="122">
        <v>0</v>
      </c>
      <c r="AC75" s="122">
        <v>0</v>
      </c>
      <c r="AD75" s="126">
        <f t="shared" si="81"/>
        <v>0</v>
      </c>
      <c r="AE75" s="122">
        <v>0</v>
      </c>
      <c r="AF75" s="122">
        <v>0</v>
      </c>
      <c r="AG75" s="122">
        <v>0</v>
      </c>
      <c r="AH75" s="122">
        <v>0</v>
      </c>
      <c r="AI75" s="122">
        <v>0</v>
      </c>
      <c r="AJ75" s="122">
        <v>0</v>
      </c>
      <c r="AK75" s="122">
        <v>0</v>
      </c>
      <c r="AL75" s="122">
        <v>0</v>
      </c>
      <c r="AM75" s="122">
        <v>0</v>
      </c>
      <c r="AN75" s="122">
        <v>0</v>
      </c>
      <c r="AO75" s="122">
        <v>0</v>
      </c>
      <c r="AP75" s="122">
        <v>0</v>
      </c>
      <c r="AQ75" s="122">
        <v>0</v>
      </c>
      <c r="AR75" s="126">
        <f t="shared" si="82"/>
        <v>0</v>
      </c>
      <c r="AS75" s="122">
        <v>0</v>
      </c>
      <c r="AT75" s="122">
        <v>0</v>
      </c>
      <c r="AU75" s="122">
        <v>0</v>
      </c>
      <c r="AV75" s="122">
        <v>0</v>
      </c>
      <c r="AW75" s="122">
        <v>0</v>
      </c>
      <c r="AX75" s="122">
        <v>0</v>
      </c>
      <c r="AY75" s="122">
        <v>0</v>
      </c>
      <c r="AZ75" s="122">
        <v>0</v>
      </c>
      <c r="BA75" s="122">
        <v>0</v>
      </c>
      <c r="BB75" s="122">
        <v>0</v>
      </c>
      <c r="BC75" s="122">
        <v>0</v>
      </c>
      <c r="BD75" s="122">
        <v>0</v>
      </c>
      <c r="BE75" s="122">
        <v>0</v>
      </c>
      <c r="BF75" s="126">
        <f t="shared" si="83"/>
        <v>0</v>
      </c>
    </row>
    <row r="76" spans="1:58" s="413" customFormat="1" ht="12" hidden="1" customHeight="1" outlineLevel="1">
      <c r="A76" s="428">
        <v>4703</v>
      </c>
      <c r="B76" s="413" t="s">
        <v>198</v>
      </c>
      <c r="C76" s="122">
        <v>0</v>
      </c>
      <c r="D76" s="122">
        <v>0</v>
      </c>
      <c r="E76" s="122">
        <v>0</v>
      </c>
      <c r="F76" s="122">
        <v>0</v>
      </c>
      <c r="G76" s="122">
        <v>0</v>
      </c>
      <c r="H76" s="122">
        <v>0</v>
      </c>
      <c r="I76" s="122">
        <v>0</v>
      </c>
      <c r="J76" s="122">
        <v>0</v>
      </c>
      <c r="K76" s="122">
        <v>0</v>
      </c>
      <c r="L76" s="122">
        <v>0</v>
      </c>
      <c r="M76" s="122">
        <v>0</v>
      </c>
      <c r="N76" s="122">
        <v>0</v>
      </c>
      <c r="O76" s="122">
        <v>0</v>
      </c>
      <c r="P76" s="126">
        <f t="shared" si="80"/>
        <v>0</v>
      </c>
      <c r="Q76" s="122">
        <v>0</v>
      </c>
      <c r="R76" s="122">
        <v>0</v>
      </c>
      <c r="S76" s="122">
        <v>0</v>
      </c>
      <c r="T76" s="122">
        <v>0</v>
      </c>
      <c r="U76" s="122">
        <v>0</v>
      </c>
      <c r="V76" s="122">
        <v>0</v>
      </c>
      <c r="W76" s="122">
        <v>0</v>
      </c>
      <c r="X76" s="122">
        <v>0</v>
      </c>
      <c r="Y76" s="122">
        <v>0</v>
      </c>
      <c r="Z76" s="122">
        <v>0</v>
      </c>
      <c r="AA76" s="122">
        <v>0</v>
      </c>
      <c r="AB76" s="122">
        <v>0</v>
      </c>
      <c r="AC76" s="122">
        <v>0</v>
      </c>
      <c r="AD76" s="126">
        <f t="shared" si="81"/>
        <v>0</v>
      </c>
      <c r="AE76" s="122">
        <v>0</v>
      </c>
      <c r="AF76" s="122">
        <v>0</v>
      </c>
      <c r="AG76" s="122">
        <v>0</v>
      </c>
      <c r="AH76" s="122">
        <v>0</v>
      </c>
      <c r="AI76" s="122">
        <v>0</v>
      </c>
      <c r="AJ76" s="122">
        <v>0</v>
      </c>
      <c r="AK76" s="122">
        <v>0</v>
      </c>
      <c r="AL76" s="122">
        <v>0</v>
      </c>
      <c r="AM76" s="122">
        <v>0</v>
      </c>
      <c r="AN76" s="122">
        <v>0</v>
      </c>
      <c r="AO76" s="122">
        <v>0</v>
      </c>
      <c r="AP76" s="122">
        <v>0</v>
      </c>
      <c r="AQ76" s="122">
        <v>0</v>
      </c>
      <c r="AR76" s="126">
        <f t="shared" si="82"/>
        <v>0</v>
      </c>
      <c r="AS76" s="122">
        <v>0</v>
      </c>
      <c r="AT76" s="122">
        <v>0</v>
      </c>
      <c r="AU76" s="122">
        <v>0</v>
      </c>
      <c r="AV76" s="122">
        <v>0</v>
      </c>
      <c r="AW76" s="122">
        <v>0</v>
      </c>
      <c r="AX76" s="122">
        <v>0</v>
      </c>
      <c r="AY76" s="122">
        <v>0</v>
      </c>
      <c r="AZ76" s="122">
        <v>0</v>
      </c>
      <c r="BA76" s="122">
        <v>0</v>
      </c>
      <c r="BB76" s="122">
        <v>0</v>
      </c>
      <c r="BC76" s="122">
        <v>0</v>
      </c>
      <c r="BD76" s="122">
        <v>0</v>
      </c>
      <c r="BE76" s="122">
        <v>0</v>
      </c>
      <c r="BF76" s="126">
        <f t="shared" si="83"/>
        <v>0</v>
      </c>
    </row>
    <row r="77" spans="1:58" s="413" customFormat="1" ht="12" hidden="1" customHeight="1" outlineLevel="1">
      <c r="A77" s="428">
        <v>4800</v>
      </c>
      <c r="B77" s="413" t="s">
        <v>199</v>
      </c>
      <c r="C77" s="122">
        <v>0</v>
      </c>
      <c r="D77" s="122">
        <v>0</v>
      </c>
      <c r="E77" s="122">
        <v>0</v>
      </c>
      <c r="F77" s="122">
        <v>0</v>
      </c>
      <c r="G77" s="122">
        <v>0</v>
      </c>
      <c r="H77" s="122">
        <v>0</v>
      </c>
      <c r="I77" s="122">
        <v>0</v>
      </c>
      <c r="J77" s="122">
        <v>0</v>
      </c>
      <c r="K77" s="122">
        <v>0</v>
      </c>
      <c r="L77" s="122">
        <v>0</v>
      </c>
      <c r="M77" s="122">
        <v>0</v>
      </c>
      <c r="N77" s="122">
        <v>0</v>
      </c>
      <c r="O77" s="122">
        <v>0</v>
      </c>
      <c r="P77" s="126">
        <f t="shared" si="80"/>
        <v>0</v>
      </c>
      <c r="Q77" s="122">
        <v>0</v>
      </c>
      <c r="R77" s="122">
        <v>0</v>
      </c>
      <c r="S77" s="122">
        <v>0</v>
      </c>
      <c r="T77" s="122">
        <v>0</v>
      </c>
      <c r="U77" s="122">
        <v>0</v>
      </c>
      <c r="V77" s="122">
        <v>0</v>
      </c>
      <c r="W77" s="122">
        <v>0</v>
      </c>
      <c r="X77" s="122">
        <v>0</v>
      </c>
      <c r="Y77" s="122">
        <v>0</v>
      </c>
      <c r="Z77" s="122">
        <v>0</v>
      </c>
      <c r="AA77" s="122">
        <v>0</v>
      </c>
      <c r="AB77" s="122">
        <v>0</v>
      </c>
      <c r="AC77" s="122">
        <v>0</v>
      </c>
      <c r="AD77" s="126">
        <f t="shared" si="81"/>
        <v>0</v>
      </c>
      <c r="AE77" s="122">
        <v>0</v>
      </c>
      <c r="AF77" s="122">
        <v>0</v>
      </c>
      <c r="AG77" s="122">
        <v>0</v>
      </c>
      <c r="AH77" s="122">
        <v>0</v>
      </c>
      <c r="AI77" s="122">
        <v>0</v>
      </c>
      <c r="AJ77" s="122">
        <v>0</v>
      </c>
      <c r="AK77" s="122">
        <v>0</v>
      </c>
      <c r="AL77" s="122">
        <v>0</v>
      </c>
      <c r="AM77" s="122">
        <v>0</v>
      </c>
      <c r="AN77" s="122">
        <v>0</v>
      </c>
      <c r="AO77" s="122">
        <v>0</v>
      </c>
      <c r="AP77" s="122">
        <v>0</v>
      </c>
      <c r="AQ77" s="122">
        <v>0</v>
      </c>
      <c r="AR77" s="126">
        <f t="shared" si="82"/>
        <v>0</v>
      </c>
      <c r="AS77" s="122">
        <v>0</v>
      </c>
      <c r="AT77" s="122">
        <v>0</v>
      </c>
      <c r="AU77" s="122">
        <v>0</v>
      </c>
      <c r="AV77" s="122">
        <v>0</v>
      </c>
      <c r="AW77" s="122">
        <v>0</v>
      </c>
      <c r="AX77" s="122">
        <v>0</v>
      </c>
      <c r="AY77" s="122">
        <v>0</v>
      </c>
      <c r="AZ77" s="122">
        <v>0</v>
      </c>
      <c r="BA77" s="122">
        <v>0</v>
      </c>
      <c r="BB77" s="122">
        <v>0</v>
      </c>
      <c r="BC77" s="122">
        <v>0</v>
      </c>
      <c r="BD77" s="122">
        <v>0</v>
      </c>
      <c r="BE77" s="122">
        <v>0</v>
      </c>
      <c r="BF77" s="126">
        <f t="shared" si="83"/>
        <v>0</v>
      </c>
    </row>
    <row r="78" spans="1:58" s="413" customFormat="1" ht="12" hidden="1" customHeight="1" outlineLevel="1">
      <c r="A78" s="428">
        <v>4900</v>
      </c>
      <c r="B78" s="413" t="s">
        <v>200</v>
      </c>
      <c r="C78" s="122">
        <v>0</v>
      </c>
      <c r="D78" s="122">
        <v>0</v>
      </c>
      <c r="E78" s="122">
        <v>0</v>
      </c>
      <c r="F78" s="122">
        <v>0</v>
      </c>
      <c r="G78" s="122">
        <v>0</v>
      </c>
      <c r="H78" s="122">
        <v>0</v>
      </c>
      <c r="I78" s="122">
        <v>0</v>
      </c>
      <c r="J78" s="122">
        <v>0</v>
      </c>
      <c r="K78" s="122">
        <v>0</v>
      </c>
      <c r="L78" s="122">
        <v>0</v>
      </c>
      <c r="M78" s="122">
        <v>0</v>
      </c>
      <c r="N78" s="122">
        <v>0</v>
      </c>
      <c r="O78" s="122">
        <v>0</v>
      </c>
      <c r="P78" s="126">
        <f t="shared" si="80"/>
        <v>0</v>
      </c>
      <c r="Q78" s="122">
        <v>0</v>
      </c>
      <c r="R78" s="122">
        <v>0</v>
      </c>
      <c r="S78" s="122">
        <v>0</v>
      </c>
      <c r="T78" s="122">
        <v>0</v>
      </c>
      <c r="U78" s="122">
        <v>0</v>
      </c>
      <c r="V78" s="122">
        <v>0</v>
      </c>
      <c r="W78" s="122">
        <v>0</v>
      </c>
      <c r="X78" s="122">
        <v>0</v>
      </c>
      <c r="Y78" s="122">
        <v>0</v>
      </c>
      <c r="Z78" s="122">
        <v>0</v>
      </c>
      <c r="AA78" s="122">
        <v>0</v>
      </c>
      <c r="AB78" s="122">
        <v>0</v>
      </c>
      <c r="AC78" s="122">
        <v>0</v>
      </c>
      <c r="AD78" s="126">
        <f t="shared" si="81"/>
        <v>0</v>
      </c>
      <c r="AE78" s="122">
        <v>0</v>
      </c>
      <c r="AF78" s="122">
        <v>0</v>
      </c>
      <c r="AG78" s="122">
        <v>0</v>
      </c>
      <c r="AH78" s="122">
        <v>0</v>
      </c>
      <c r="AI78" s="122">
        <v>0</v>
      </c>
      <c r="AJ78" s="122">
        <v>0</v>
      </c>
      <c r="AK78" s="122">
        <v>0</v>
      </c>
      <c r="AL78" s="122">
        <v>0</v>
      </c>
      <c r="AM78" s="122">
        <v>0</v>
      </c>
      <c r="AN78" s="122">
        <v>0</v>
      </c>
      <c r="AO78" s="122">
        <v>0</v>
      </c>
      <c r="AP78" s="122">
        <v>0</v>
      </c>
      <c r="AQ78" s="122">
        <v>0</v>
      </c>
      <c r="AR78" s="126">
        <f t="shared" si="82"/>
        <v>0</v>
      </c>
      <c r="AS78" s="122">
        <v>0</v>
      </c>
      <c r="AT78" s="122">
        <v>0</v>
      </c>
      <c r="AU78" s="122">
        <v>0</v>
      </c>
      <c r="AV78" s="122">
        <v>0</v>
      </c>
      <c r="AW78" s="122">
        <v>0</v>
      </c>
      <c r="AX78" s="122">
        <v>0</v>
      </c>
      <c r="AY78" s="122">
        <v>0</v>
      </c>
      <c r="AZ78" s="122">
        <v>0</v>
      </c>
      <c r="BA78" s="122">
        <v>0</v>
      </c>
      <c r="BB78" s="122">
        <v>0</v>
      </c>
      <c r="BC78" s="122">
        <v>0</v>
      </c>
      <c r="BD78" s="122">
        <v>0</v>
      </c>
      <c r="BE78" s="122">
        <v>0</v>
      </c>
      <c r="BF78" s="126">
        <f t="shared" si="83"/>
        <v>0</v>
      </c>
    </row>
    <row r="79" spans="1:58" ht="12" hidden="1" customHeight="1" outlineLevel="1">
      <c r="A79" s="28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6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6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6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6"/>
    </row>
    <row r="80" spans="1:58" ht="12" customHeight="1" collapsed="1">
      <c r="A80" s="29"/>
      <c r="B80" s="1" t="s">
        <v>135</v>
      </c>
      <c r="C80" s="122">
        <f t="shared" ref="C80:O80" si="84">SUM(C52:C79)</f>
        <v>-28875</v>
      </c>
      <c r="D80" s="122">
        <f t="shared" si="84"/>
        <v>0</v>
      </c>
      <c r="E80" s="122">
        <f t="shared" si="84"/>
        <v>34145.339999999997</v>
      </c>
      <c r="F80" s="122">
        <f t="shared" si="84"/>
        <v>0</v>
      </c>
      <c r="G80" s="122">
        <f t="shared" si="84"/>
        <v>122493.04</v>
      </c>
      <c r="H80" s="122">
        <f t="shared" si="84"/>
        <v>15999.34</v>
      </c>
      <c r="I80" s="122">
        <f t="shared" si="84"/>
        <v>19000</v>
      </c>
      <c r="J80" s="122">
        <f t="shared" si="84"/>
        <v>25000</v>
      </c>
      <c r="K80" s="122">
        <f t="shared" si="84"/>
        <v>35000</v>
      </c>
      <c r="L80" s="122">
        <f t="shared" si="84"/>
        <v>61254</v>
      </c>
      <c r="M80" s="122">
        <f t="shared" si="84"/>
        <v>65523</v>
      </c>
      <c r="N80" s="122">
        <f t="shared" si="84"/>
        <v>95884</v>
      </c>
      <c r="O80" s="122">
        <f t="shared" si="84"/>
        <v>491891.96</v>
      </c>
      <c r="P80" s="126">
        <f>O80-SUM(C80:N80)</f>
        <v>46468.240000000049</v>
      </c>
      <c r="Q80" s="122">
        <f t="shared" ref="Q80:AC80" si="85">SUM(Q52:Q79)</f>
        <v>0</v>
      </c>
      <c r="R80" s="122">
        <f t="shared" si="85"/>
        <v>25000</v>
      </c>
      <c r="S80" s="122">
        <f t="shared" si="85"/>
        <v>50000</v>
      </c>
      <c r="T80" s="122">
        <f t="shared" si="85"/>
        <v>25000</v>
      </c>
      <c r="U80" s="122">
        <f t="shared" si="85"/>
        <v>100946.76265085371</v>
      </c>
      <c r="V80" s="122">
        <f t="shared" si="85"/>
        <v>34917.199999999997</v>
      </c>
      <c r="W80" s="122">
        <f t="shared" si="85"/>
        <v>8593.2000000000007</v>
      </c>
      <c r="X80" s="122">
        <f t="shared" si="85"/>
        <v>29653.200000000001</v>
      </c>
      <c r="Y80" s="122">
        <f t="shared" si="85"/>
        <v>8593.2000000000007</v>
      </c>
      <c r="Z80" s="122">
        <f t="shared" si="85"/>
        <v>8593.2000000000007</v>
      </c>
      <c r="AA80" s="122">
        <f t="shared" si="85"/>
        <v>29653.200000000001</v>
      </c>
      <c r="AB80" s="122">
        <f t="shared" si="85"/>
        <v>29653.200000000001</v>
      </c>
      <c r="AC80" s="122">
        <f t="shared" si="85"/>
        <v>367789.53</v>
      </c>
      <c r="AD80" s="126">
        <f>AC80-SUM(Q80:AB80)</f>
        <v>17186.367349146225</v>
      </c>
      <c r="AE80" s="122">
        <f t="shared" ref="AE80:AQ80" si="86">SUM(AE52:AE79)</f>
        <v>10530</v>
      </c>
      <c r="AF80" s="122">
        <f t="shared" si="86"/>
        <v>10530</v>
      </c>
      <c r="AG80" s="122">
        <f t="shared" si="86"/>
        <v>10530</v>
      </c>
      <c r="AH80" s="122">
        <f t="shared" si="86"/>
        <v>10530</v>
      </c>
      <c r="AI80" s="122">
        <f t="shared" si="86"/>
        <v>23419.8</v>
      </c>
      <c r="AJ80" s="122">
        <f t="shared" si="86"/>
        <v>23419.8</v>
      </c>
      <c r="AK80" s="122">
        <f t="shared" si="86"/>
        <v>23419.8</v>
      </c>
      <c r="AL80" s="122">
        <f t="shared" si="86"/>
        <v>23419.8</v>
      </c>
      <c r="AM80" s="122">
        <f t="shared" si="86"/>
        <v>23419.8</v>
      </c>
      <c r="AN80" s="122">
        <f t="shared" si="86"/>
        <v>23419.8</v>
      </c>
      <c r="AO80" s="122">
        <f t="shared" si="86"/>
        <v>23419.8</v>
      </c>
      <c r="AP80" s="122">
        <f t="shared" si="86"/>
        <v>23419.8</v>
      </c>
      <c r="AQ80" s="122">
        <f t="shared" si="86"/>
        <v>255258</v>
      </c>
      <c r="AR80" s="126">
        <f>AQ80-SUM(AE80:AP80)</f>
        <v>25779.600000000035</v>
      </c>
      <c r="AS80" s="122">
        <f t="shared" ref="AS80:BE80" si="87">SUM(AS52:AS79)</f>
        <v>14040</v>
      </c>
      <c r="AT80" s="122">
        <f t="shared" si="87"/>
        <v>14040</v>
      </c>
      <c r="AU80" s="122">
        <f t="shared" si="87"/>
        <v>14040</v>
      </c>
      <c r="AV80" s="122">
        <f t="shared" si="87"/>
        <v>14040</v>
      </c>
      <c r="AW80" s="122">
        <f t="shared" si="87"/>
        <v>31226.400000000001</v>
      </c>
      <c r="AX80" s="122">
        <f t="shared" si="87"/>
        <v>31226.400000000001</v>
      </c>
      <c r="AY80" s="122">
        <f t="shared" si="87"/>
        <v>31226.400000000001</v>
      </c>
      <c r="AZ80" s="122">
        <f t="shared" si="87"/>
        <v>31226.400000000001</v>
      </c>
      <c r="BA80" s="122">
        <f t="shared" si="87"/>
        <v>31226.400000000001</v>
      </c>
      <c r="BB80" s="122">
        <f t="shared" si="87"/>
        <v>31226.400000000001</v>
      </c>
      <c r="BC80" s="122">
        <f t="shared" si="87"/>
        <v>31226.400000000001</v>
      </c>
      <c r="BD80" s="122">
        <f t="shared" si="87"/>
        <v>31226.400000000001</v>
      </c>
      <c r="BE80" s="122">
        <f t="shared" si="87"/>
        <v>340344</v>
      </c>
      <c r="BF80" s="126">
        <f>BE80-SUM(AS80:BD80)</f>
        <v>34372.799999999988</v>
      </c>
    </row>
    <row r="81" spans="1:58" ht="12" hidden="1" customHeight="1" outlineLevel="1">
      <c r="A81" s="29"/>
      <c r="B81" s="9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6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6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6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6"/>
    </row>
    <row r="82" spans="1:58" ht="12" hidden="1" customHeight="1" outlineLevel="1">
      <c r="A82" s="27" t="s">
        <v>126</v>
      </c>
      <c r="B82" s="9"/>
      <c r="C82" s="122"/>
      <c r="D82" s="122" t="s">
        <v>24</v>
      </c>
      <c r="E82" s="122" t="s">
        <v>24</v>
      </c>
      <c r="F82" s="122" t="s">
        <v>24</v>
      </c>
      <c r="G82" s="122" t="s">
        <v>24</v>
      </c>
      <c r="H82" s="122" t="s">
        <v>24</v>
      </c>
      <c r="I82" s="122" t="s">
        <v>24</v>
      </c>
      <c r="J82" s="122" t="s">
        <v>24</v>
      </c>
      <c r="K82" s="122" t="s">
        <v>24</v>
      </c>
      <c r="L82" s="122" t="s">
        <v>24</v>
      </c>
      <c r="M82" s="122" t="s">
        <v>24</v>
      </c>
      <c r="N82" s="122" t="s">
        <v>24</v>
      </c>
      <c r="O82" s="122" t="s">
        <v>24</v>
      </c>
      <c r="P82" s="126" t="s">
        <v>24</v>
      </c>
      <c r="Q82" s="122"/>
      <c r="R82" s="122" t="s">
        <v>24</v>
      </c>
      <c r="S82" s="122" t="s">
        <v>24</v>
      </c>
      <c r="T82" s="122" t="s">
        <v>24</v>
      </c>
      <c r="U82" s="122" t="s">
        <v>24</v>
      </c>
      <c r="V82" s="122" t="s">
        <v>24</v>
      </c>
      <c r="W82" s="122" t="s">
        <v>24</v>
      </c>
      <c r="X82" s="122" t="s">
        <v>24</v>
      </c>
      <c r="Y82" s="122" t="s">
        <v>24</v>
      </c>
      <c r="Z82" s="122" t="s">
        <v>24</v>
      </c>
      <c r="AA82" s="122" t="s">
        <v>24</v>
      </c>
      <c r="AB82" s="122" t="s">
        <v>24</v>
      </c>
      <c r="AC82" s="122" t="s">
        <v>24</v>
      </c>
      <c r="AD82" s="126" t="s">
        <v>24</v>
      </c>
      <c r="AE82" s="122"/>
      <c r="AF82" s="122" t="s">
        <v>24</v>
      </c>
      <c r="AG82" s="122" t="s">
        <v>24</v>
      </c>
      <c r="AH82" s="122" t="s">
        <v>24</v>
      </c>
      <c r="AI82" s="122" t="s">
        <v>24</v>
      </c>
      <c r="AJ82" s="122" t="s">
        <v>24</v>
      </c>
      <c r="AK82" s="122" t="s">
        <v>24</v>
      </c>
      <c r="AL82" s="122" t="s">
        <v>24</v>
      </c>
      <c r="AM82" s="122" t="s">
        <v>24</v>
      </c>
      <c r="AN82" s="122" t="s">
        <v>24</v>
      </c>
      <c r="AO82" s="122" t="s">
        <v>24</v>
      </c>
      <c r="AP82" s="122" t="s">
        <v>24</v>
      </c>
      <c r="AQ82" s="122" t="s">
        <v>24</v>
      </c>
      <c r="AR82" s="126" t="s">
        <v>24</v>
      </c>
      <c r="AS82" s="122"/>
      <c r="AT82" s="122" t="s">
        <v>24</v>
      </c>
      <c r="AU82" s="122" t="s">
        <v>24</v>
      </c>
      <c r="AV82" s="122" t="s">
        <v>24</v>
      </c>
      <c r="AW82" s="122" t="s">
        <v>24</v>
      </c>
      <c r="AX82" s="122" t="s">
        <v>24</v>
      </c>
      <c r="AY82" s="122" t="s">
        <v>24</v>
      </c>
      <c r="AZ82" s="122" t="s">
        <v>24</v>
      </c>
      <c r="BA82" s="122" t="s">
        <v>24</v>
      </c>
      <c r="BB82" s="122" t="s">
        <v>24</v>
      </c>
      <c r="BC82" s="122" t="s">
        <v>24</v>
      </c>
      <c r="BD82" s="122" t="s">
        <v>24</v>
      </c>
      <c r="BE82" s="122" t="s">
        <v>24</v>
      </c>
      <c r="BF82" s="126" t="s">
        <v>24</v>
      </c>
    </row>
    <row r="83" spans="1:58" ht="12" hidden="1" customHeight="1" outlineLevel="1">
      <c r="A83" s="28" t="s">
        <v>24</v>
      </c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6">
        <f t="shared" ref="P83" si="88">O83-SUM(C83:N83)</f>
        <v>0</v>
      </c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6">
        <f t="shared" ref="AD83" si="89">AC83-SUM(Q83:AB83)</f>
        <v>0</v>
      </c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6">
        <f t="shared" ref="AR83:AR88" si="90">AQ83-SUM(AE83:AP83)</f>
        <v>0</v>
      </c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6">
        <f t="shared" ref="BF83:BF88" si="91">BE83-SUM(AS83:BD83)</f>
        <v>0</v>
      </c>
    </row>
    <row r="84" spans="1:58" s="413" customFormat="1" ht="12" hidden="1" customHeight="1" outlineLevel="1">
      <c r="A84" s="428">
        <v>5000</v>
      </c>
      <c r="B84" s="413" t="s">
        <v>126</v>
      </c>
      <c r="C84" s="122">
        <v>0</v>
      </c>
      <c r="D84" s="122">
        <v>0</v>
      </c>
      <c r="E84" s="122">
        <v>0</v>
      </c>
      <c r="F84" s="122">
        <v>0</v>
      </c>
      <c r="G84" s="122">
        <v>0</v>
      </c>
      <c r="H84" s="122">
        <v>0</v>
      </c>
      <c r="I84" s="122">
        <v>0</v>
      </c>
      <c r="J84" s="122">
        <v>0</v>
      </c>
      <c r="K84" s="122">
        <v>0</v>
      </c>
      <c r="L84" s="122">
        <v>0</v>
      </c>
      <c r="M84" s="122">
        <v>0</v>
      </c>
      <c r="N84" s="122">
        <v>0</v>
      </c>
      <c r="O84" s="122">
        <v>0</v>
      </c>
      <c r="P84" s="126">
        <f t="shared" ref="P84:P86" si="92">O84-SUM(C84:N84)</f>
        <v>0</v>
      </c>
      <c r="Q84" s="122">
        <v>0</v>
      </c>
      <c r="R84" s="122">
        <v>0</v>
      </c>
      <c r="S84" s="122">
        <v>0</v>
      </c>
      <c r="T84" s="122">
        <v>0</v>
      </c>
      <c r="U84" s="122">
        <v>0</v>
      </c>
      <c r="V84" s="122">
        <v>0</v>
      </c>
      <c r="W84" s="122">
        <v>0</v>
      </c>
      <c r="X84" s="122">
        <v>0</v>
      </c>
      <c r="Y84" s="122">
        <v>0</v>
      </c>
      <c r="Z84" s="122">
        <v>0</v>
      </c>
      <c r="AA84" s="122">
        <v>0</v>
      </c>
      <c r="AB84" s="122">
        <v>0</v>
      </c>
      <c r="AC84" s="122">
        <v>0</v>
      </c>
      <c r="AD84" s="126">
        <f t="shared" ref="AD84:AD86" si="93">AC84-SUM(Q84:AB84)</f>
        <v>0</v>
      </c>
      <c r="AE84" s="122">
        <v>0</v>
      </c>
      <c r="AF84" s="122">
        <v>0</v>
      </c>
      <c r="AG84" s="122">
        <v>0</v>
      </c>
      <c r="AH84" s="122">
        <v>0</v>
      </c>
      <c r="AI84" s="122">
        <v>0</v>
      </c>
      <c r="AJ84" s="122">
        <v>0</v>
      </c>
      <c r="AK84" s="122">
        <v>0</v>
      </c>
      <c r="AL84" s="122">
        <v>0</v>
      </c>
      <c r="AM84" s="122">
        <v>0</v>
      </c>
      <c r="AN84" s="122">
        <v>0</v>
      </c>
      <c r="AO84" s="122">
        <v>0</v>
      </c>
      <c r="AP84" s="122">
        <v>0</v>
      </c>
      <c r="AQ84" s="122">
        <v>0</v>
      </c>
      <c r="AR84" s="126">
        <f t="shared" ref="AR84:AR86" si="94">AQ84-SUM(AE84:AP84)</f>
        <v>0</v>
      </c>
      <c r="AS84" s="122">
        <v>0</v>
      </c>
      <c r="AT84" s="122">
        <v>0</v>
      </c>
      <c r="AU84" s="122">
        <v>0</v>
      </c>
      <c r="AV84" s="122">
        <v>0</v>
      </c>
      <c r="AW84" s="122">
        <v>0</v>
      </c>
      <c r="AX84" s="122">
        <v>0</v>
      </c>
      <c r="AY84" s="122">
        <v>0</v>
      </c>
      <c r="AZ84" s="122">
        <v>0</v>
      </c>
      <c r="BA84" s="122">
        <v>0</v>
      </c>
      <c r="BB84" s="122">
        <v>0</v>
      </c>
      <c r="BC84" s="122">
        <v>0</v>
      </c>
      <c r="BD84" s="122">
        <v>0</v>
      </c>
      <c r="BE84" s="122">
        <v>0</v>
      </c>
      <c r="BF84" s="126">
        <f t="shared" ref="BF84:BF86" si="95">BE84-SUM(AS84:BD84)</f>
        <v>0</v>
      </c>
    </row>
    <row r="85" spans="1:58" s="413" customFormat="1" ht="12" hidden="1" customHeight="1" outlineLevel="1">
      <c r="A85" s="428">
        <v>5200</v>
      </c>
      <c r="B85" s="413" t="s">
        <v>201</v>
      </c>
      <c r="C85" s="122">
        <v>0</v>
      </c>
      <c r="D85" s="122">
        <v>0</v>
      </c>
      <c r="E85" s="122">
        <v>0</v>
      </c>
      <c r="F85" s="122">
        <v>0</v>
      </c>
      <c r="G85" s="122">
        <v>0</v>
      </c>
      <c r="H85" s="122">
        <v>0</v>
      </c>
      <c r="I85" s="122">
        <v>0</v>
      </c>
      <c r="J85" s="122">
        <v>0</v>
      </c>
      <c r="K85" s="122">
        <v>0</v>
      </c>
      <c r="L85" s="122">
        <v>0</v>
      </c>
      <c r="M85" s="122">
        <v>0</v>
      </c>
      <c r="N85" s="122">
        <v>0</v>
      </c>
      <c r="O85" s="122">
        <v>0</v>
      </c>
      <c r="P85" s="126">
        <f t="shared" si="92"/>
        <v>0</v>
      </c>
      <c r="Q85" s="122">
        <v>0</v>
      </c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>
        <v>0</v>
      </c>
      <c r="AD85" s="126">
        <f t="shared" si="93"/>
        <v>0</v>
      </c>
      <c r="AE85" s="122">
        <v>0</v>
      </c>
      <c r="AF85" s="122">
        <v>0</v>
      </c>
      <c r="AG85" s="122">
        <v>0</v>
      </c>
      <c r="AH85" s="122">
        <v>0</v>
      </c>
      <c r="AI85" s="122">
        <v>0</v>
      </c>
      <c r="AJ85" s="122">
        <v>0</v>
      </c>
      <c r="AK85" s="122">
        <v>0</v>
      </c>
      <c r="AL85" s="122">
        <v>0</v>
      </c>
      <c r="AM85" s="122">
        <v>0</v>
      </c>
      <c r="AN85" s="122">
        <v>0</v>
      </c>
      <c r="AO85" s="122">
        <v>0</v>
      </c>
      <c r="AP85" s="122">
        <v>0</v>
      </c>
      <c r="AQ85" s="122">
        <v>0</v>
      </c>
      <c r="AR85" s="126">
        <f t="shared" si="94"/>
        <v>0</v>
      </c>
      <c r="AS85" s="122">
        <v>0</v>
      </c>
      <c r="AT85" s="122">
        <v>0</v>
      </c>
      <c r="AU85" s="122">
        <v>0</v>
      </c>
      <c r="AV85" s="122">
        <v>0</v>
      </c>
      <c r="AW85" s="122">
        <v>0</v>
      </c>
      <c r="AX85" s="122">
        <v>0</v>
      </c>
      <c r="AY85" s="122">
        <v>0</v>
      </c>
      <c r="AZ85" s="122">
        <v>0</v>
      </c>
      <c r="BA85" s="122">
        <v>0</v>
      </c>
      <c r="BB85" s="122">
        <v>0</v>
      </c>
      <c r="BC85" s="122">
        <v>0</v>
      </c>
      <c r="BD85" s="122">
        <v>0</v>
      </c>
      <c r="BE85" s="122">
        <v>0</v>
      </c>
      <c r="BF85" s="126">
        <f t="shared" si="95"/>
        <v>0</v>
      </c>
    </row>
    <row r="86" spans="1:58" s="413" customFormat="1" ht="12" hidden="1" customHeight="1" outlineLevel="1">
      <c r="A86" s="428">
        <v>5400</v>
      </c>
      <c r="B86" s="413" t="s">
        <v>202</v>
      </c>
      <c r="C86" s="122">
        <v>0</v>
      </c>
      <c r="D86" s="122">
        <v>0</v>
      </c>
      <c r="E86" s="122">
        <v>0</v>
      </c>
      <c r="F86" s="122">
        <v>0</v>
      </c>
      <c r="G86" s="122">
        <v>0</v>
      </c>
      <c r="H86" s="122">
        <v>0</v>
      </c>
      <c r="I86" s="122">
        <v>0</v>
      </c>
      <c r="J86" s="122">
        <v>0</v>
      </c>
      <c r="K86" s="122">
        <v>0</v>
      </c>
      <c r="L86" s="122">
        <v>0</v>
      </c>
      <c r="M86" s="122">
        <v>0</v>
      </c>
      <c r="N86" s="122">
        <v>0</v>
      </c>
      <c r="O86" s="122">
        <v>0</v>
      </c>
      <c r="P86" s="126">
        <f t="shared" si="92"/>
        <v>0</v>
      </c>
      <c r="Q86" s="122">
        <v>81000</v>
      </c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>
        <v>81000</v>
      </c>
      <c r="AD86" s="126">
        <f t="shared" si="93"/>
        <v>0</v>
      </c>
      <c r="AE86" s="122">
        <v>0</v>
      </c>
      <c r="AF86" s="122">
        <v>0</v>
      </c>
      <c r="AG86" s="122">
        <v>0</v>
      </c>
      <c r="AH86" s="122">
        <v>0</v>
      </c>
      <c r="AI86" s="122">
        <v>0</v>
      </c>
      <c r="AJ86" s="122">
        <v>0</v>
      </c>
      <c r="AK86" s="122">
        <v>0</v>
      </c>
      <c r="AL86" s="122">
        <v>0</v>
      </c>
      <c r="AM86" s="122">
        <v>0</v>
      </c>
      <c r="AN86" s="122">
        <v>0</v>
      </c>
      <c r="AO86" s="122">
        <v>0</v>
      </c>
      <c r="AP86" s="122">
        <v>0</v>
      </c>
      <c r="AQ86" s="122">
        <v>0</v>
      </c>
      <c r="AR86" s="126">
        <f t="shared" si="94"/>
        <v>0</v>
      </c>
      <c r="AS86" s="122">
        <v>0</v>
      </c>
      <c r="AT86" s="122">
        <v>0</v>
      </c>
      <c r="AU86" s="122">
        <v>0</v>
      </c>
      <c r="AV86" s="122">
        <v>0</v>
      </c>
      <c r="AW86" s="122">
        <v>0</v>
      </c>
      <c r="AX86" s="122">
        <v>0</v>
      </c>
      <c r="AY86" s="122">
        <v>0</v>
      </c>
      <c r="AZ86" s="122">
        <v>0</v>
      </c>
      <c r="BA86" s="122">
        <v>0</v>
      </c>
      <c r="BB86" s="122">
        <v>0</v>
      </c>
      <c r="BC86" s="122">
        <v>0</v>
      </c>
      <c r="BD86" s="122">
        <v>0</v>
      </c>
      <c r="BE86" s="122">
        <v>0</v>
      </c>
      <c r="BF86" s="126">
        <f t="shared" si="95"/>
        <v>0</v>
      </c>
    </row>
    <row r="87" spans="1:58" ht="12" hidden="1" customHeight="1" outlineLevel="1">
      <c r="A87" s="28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6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6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6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6"/>
    </row>
    <row r="88" spans="1:58" ht="12" customHeight="1" collapsed="1">
      <c r="A88" s="27"/>
      <c r="B88" s="475" t="s">
        <v>126</v>
      </c>
      <c r="C88" s="474">
        <f t="shared" ref="C88:O88" si="96">SUM(C83:C87)</f>
        <v>0</v>
      </c>
      <c r="D88" s="474">
        <f t="shared" si="96"/>
        <v>0</v>
      </c>
      <c r="E88" s="474">
        <f t="shared" si="96"/>
        <v>0</v>
      </c>
      <c r="F88" s="474">
        <f t="shared" si="96"/>
        <v>0</v>
      </c>
      <c r="G88" s="474">
        <f t="shared" si="96"/>
        <v>0</v>
      </c>
      <c r="H88" s="474">
        <f t="shared" si="96"/>
        <v>0</v>
      </c>
      <c r="I88" s="474">
        <f t="shared" si="96"/>
        <v>0</v>
      </c>
      <c r="J88" s="474">
        <f t="shared" si="96"/>
        <v>0</v>
      </c>
      <c r="K88" s="474">
        <f t="shared" si="96"/>
        <v>0</v>
      </c>
      <c r="L88" s="474">
        <f t="shared" si="96"/>
        <v>0</v>
      </c>
      <c r="M88" s="474">
        <f t="shared" si="96"/>
        <v>0</v>
      </c>
      <c r="N88" s="474">
        <f t="shared" si="96"/>
        <v>0</v>
      </c>
      <c r="O88" s="474">
        <f t="shared" si="96"/>
        <v>0</v>
      </c>
      <c r="P88" s="476">
        <f t="shared" ref="P88" si="97">O88-SUM(C88:N88)</f>
        <v>0</v>
      </c>
      <c r="Q88" s="474">
        <f t="shared" ref="Q88:AC88" si="98">SUM(Q83:Q87)</f>
        <v>81000</v>
      </c>
      <c r="R88" s="122">
        <f t="shared" si="98"/>
        <v>0</v>
      </c>
      <c r="S88" s="122">
        <f t="shared" si="98"/>
        <v>0</v>
      </c>
      <c r="T88" s="122">
        <f t="shared" si="98"/>
        <v>0</v>
      </c>
      <c r="U88" s="122">
        <f t="shared" si="98"/>
        <v>0</v>
      </c>
      <c r="V88" s="122">
        <f t="shared" si="98"/>
        <v>0</v>
      </c>
      <c r="W88" s="122">
        <f t="shared" si="98"/>
        <v>0</v>
      </c>
      <c r="X88" s="122">
        <f t="shared" si="98"/>
        <v>0</v>
      </c>
      <c r="Y88" s="122">
        <f t="shared" si="98"/>
        <v>0</v>
      </c>
      <c r="Z88" s="122">
        <f t="shared" si="98"/>
        <v>0</v>
      </c>
      <c r="AA88" s="122">
        <f t="shared" si="98"/>
        <v>0</v>
      </c>
      <c r="AB88" s="122">
        <f t="shared" si="98"/>
        <v>0</v>
      </c>
      <c r="AC88" s="122">
        <f t="shared" si="98"/>
        <v>81000</v>
      </c>
      <c r="AD88" s="126">
        <f t="shared" ref="AD88" si="99">AC88-SUM(Q88:AB88)</f>
        <v>0</v>
      </c>
      <c r="AE88" s="122">
        <f t="shared" ref="AE88:AQ88" si="100">SUM(AE83:AE87)</f>
        <v>0</v>
      </c>
      <c r="AF88" s="122">
        <f t="shared" si="100"/>
        <v>0</v>
      </c>
      <c r="AG88" s="122">
        <f t="shared" si="100"/>
        <v>0</v>
      </c>
      <c r="AH88" s="122">
        <f t="shared" si="100"/>
        <v>0</v>
      </c>
      <c r="AI88" s="122">
        <f t="shared" si="100"/>
        <v>0</v>
      </c>
      <c r="AJ88" s="122">
        <f t="shared" si="100"/>
        <v>0</v>
      </c>
      <c r="AK88" s="122">
        <f t="shared" si="100"/>
        <v>0</v>
      </c>
      <c r="AL88" s="122">
        <f t="shared" si="100"/>
        <v>0</v>
      </c>
      <c r="AM88" s="122">
        <f t="shared" si="100"/>
        <v>0</v>
      </c>
      <c r="AN88" s="122">
        <f t="shared" si="100"/>
        <v>0</v>
      </c>
      <c r="AO88" s="122">
        <f t="shared" si="100"/>
        <v>0</v>
      </c>
      <c r="AP88" s="122">
        <f t="shared" si="100"/>
        <v>0</v>
      </c>
      <c r="AQ88" s="122">
        <f t="shared" si="100"/>
        <v>0</v>
      </c>
      <c r="AR88" s="126">
        <f t="shared" si="90"/>
        <v>0</v>
      </c>
      <c r="AS88" s="122">
        <f t="shared" ref="AS88:BE88" si="101">SUM(AS83:AS87)</f>
        <v>0</v>
      </c>
      <c r="AT88" s="122">
        <f t="shared" si="101"/>
        <v>0</v>
      </c>
      <c r="AU88" s="122">
        <f t="shared" si="101"/>
        <v>0</v>
      </c>
      <c r="AV88" s="122">
        <f t="shared" si="101"/>
        <v>0</v>
      </c>
      <c r="AW88" s="122">
        <f t="shared" si="101"/>
        <v>0</v>
      </c>
      <c r="AX88" s="122">
        <f t="shared" si="101"/>
        <v>0</v>
      </c>
      <c r="AY88" s="122">
        <f t="shared" si="101"/>
        <v>0</v>
      </c>
      <c r="AZ88" s="122">
        <f t="shared" si="101"/>
        <v>0</v>
      </c>
      <c r="BA88" s="122">
        <f t="shared" si="101"/>
        <v>0</v>
      </c>
      <c r="BB88" s="122">
        <f t="shared" si="101"/>
        <v>0</v>
      </c>
      <c r="BC88" s="122">
        <f t="shared" si="101"/>
        <v>0</v>
      </c>
      <c r="BD88" s="122">
        <f t="shared" si="101"/>
        <v>0</v>
      </c>
      <c r="BE88" s="122">
        <f t="shared" si="101"/>
        <v>0</v>
      </c>
      <c r="BF88" s="126">
        <f t="shared" si="91"/>
        <v>0</v>
      </c>
    </row>
    <row r="89" spans="1:58" ht="12" hidden="1" customHeight="1" outlineLevel="1">
      <c r="A89" s="27"/>
      <c r="B89" s="9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6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6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6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6"/>
    </row>
    <row r="90" spans="1:58" ht="12" hidden="1" customHeight="1" outlineLevel="1">
      <c r="A90" s="27" t="s">
        <v>127</v>
      </c>
      <c r="B90" s="9"/>
      <c r="C90" s="122"/>
      <c r="D90" s="122" t="s">
        <v>24</v>
      </c>
      <c r="E90" s="122" t="s">
        <v>24</v>
      </c>
      <c r="F90" s="122" t="s">
        <v>24</v>
      </c>
      <c r="G90" s="122" t="s">
        <v>24</v>
      </c>
      <c r="H90" s="122" t="s">
        <v>24</v>
      </c>
      <c r="I90" s="122" t="s">
        <v>24</v>
      </c>
      <c r="J90" s="122" t="s">
        <v>24</v>
      </c>
      <c r="K90" s="122" t="s">
        <v>24</v>
      </c>
      <c r="L90" s="122" t="s">
        <v>24</v>
      </c>
      <c r="M90" s="122" t="s">
        <v>24</v>
      </c>
      <c r="N90" s="122" t="s">
        <v>24</v>
      </c>
      <c r="O90" s="122" t="s">
        <v>24</v>
      </c>
      <c r="P90" s="126" t="s">
        <v>24</v>
      </c>
      <c r="Q90" s="122"/>
      <c r="R90" s="122" t="s">
        <v>24</v>
      </c>
      <c r="S90" s="122" t="s">
        <v>24</v>
      </c>
      <c r="T90" s="122" t="s">
        <v>24</v>
      </c>
      <c r="U90" s="122" t="s">
        <v>24</v>
      </c>
      <c r="V90" s="122" t="s">
        <v>24</v>
      </c>
      <c r="W90" s="122" t="s">
        <v>24</v>
      </c>
      <c r="X90" s="122" t="s">
        <v>24</v>
      </c>
      <c r="Y90" s="122" t="s">
        <v>24</v>
      </c>
      <c r="Z90" s="122" t="s">
        <v>24</v>
      </c>
      <c r="AA90" s="122" t="s">
        <v>24</v>
      </c>
      <c r="AB90" s="122" t="s">
        <v>24</v>
      </c>
      <c r="AC90" s="122" t="s">
        <v>24</v>
      </c>
      <c r="AD90" s="126" t="s">
        <v>24</v>
      </c>
      <c r="AE90" s="122"/>
      <c r="AF90" s="122" t="s">
        <v>24</v>
      </c>
      <c r="AG90" s="122" t="s">
        <v>24</v>
      </c>
      <c r="AH90" s="122" t="s">
        <v>24</v>
      </c>
      <c r="AI90" s="122" t="s">
        <v>24</v>
      </c>
      <c r="AJ90" s="122" t="s">
        <v>24</v>
      </c>
      <c r="AK90" s="122" t="s">
        <v>24</v>
      </c>
      <c r="AL90" s="122" t="s">
        <v>24</v>
      </c>
      <c r="AM90" s="122" t="s">
        <v>24</v>
      </c>
      <c r="AN90" s="122" t="s">
        <v>24</v>
      </c>
      <c r="AO90" s="122" t="s">
        <v>24</v>
      </c>
      <c r="AP90" s="122" t="s">
        <v>24</v>
      </c>
      <c r="AQ90" s="122" t="s">
        <v>24</v>
      </c>
      <c r="AR90" s="126" t="s">
        <v>24</v>
      </c>
      <c r="AS90" s="122"/>
      <c r="AT90" s="122" t="s">
        <v>24</v>
      </c>
      <c r="AU90" s="122" t="s">
        <v>24</v>
      </c>
      <c r="AV90" s="122" t="s">
        <v>24</v>
      </c>
      <c r="AW90" s="122" t="s">
        <v>24</v>
      </c>
      <c r="AX90" s="122" t="s">
        <v>24</v>
      </c>
      <c r="AY90" s="122" t="s">
        <v>24</v>
      </c>
      <c r="AZ90" s="122" t="s">
        <v>24</v>
      </c>
      <c r="BA90" s="122" t="s">
        <v>24</v>
      </c>
      <c r="BB90" s="122" t="s">
        <v>24</v>
      </c>
      <c r="BC90" s="122" t="s">
        <v>24</v>
      </c>
      <c r="BD90" s="122" t="s">
        <v>24</v>
      </c>
      <c r="BE90" s="122" t="s">
        <v>24</v>
      </c>
      <c r="BF90" s="126" t="s">
        <v>24</v>
      </c>
    </row>
    <row r="91" spans="1:58" ht="12" hidden="1" customHeight="1" outlineLevel="1">
      <c r="A91" s="28" t="s">
        <v>24</v>
      </c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6">
        <f t="shared" ref="P91" si="102">O91-SUM(C91:N91)</f>
        <v>0</v>
      </c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6">
        <f t="shared" ref="AD91" si="103">AC91-SUM(Q91:AB91)</f>
        <v>0</v>
      </c>
      <c r="AE91" s="122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126">
        <f t="shared" ref="AR91" si="104">AQ91-SUM(AE91:AP91)</f>
        <v>0</v>
      </c>
      <c r="AS91" s="122"/>
      <c r="AT91" s="122"/>
      <c r="AU91" s="122"/>
      <c r="AV91" s="122"/>
      <c r="AW91" s="122"/>
      <c r="AX91" s="122"/>
      <c r="AY91" s="122"/>
      <c r="AZ91" s="122"/>
      <c r="BA91" s="122"/>
      <c r="BB91" s="122"/>
      <c r="BC91" s="122"/>
      <c r="BD91" s="122"/>
      <c r="BE91" s="122"/>
      <c r="BF91" s="126">
        <f t="shared" ref="BF91" si="105">BE91-SUM(AS91:BD91)</f>
        <v>0</v>
      </c>
    </row>
    <row r="92" spans="1:58" s="413" customFormat="1" ht="12" hidden="1" customHeight="1" outlineLevel="1">
      <c r="A92" s="428">
        <v>6000</v>
      </c>
      <c r="B92" s="413" t="s">
        <v>127</v>
      </c>
      <c r="C92" s="122">
        <v>0</v>
      </c>
      <c r="D92" s="122">
        <v>0</v>
      </c>
      <c r="E92" s="122">
        <v>0</v>
      </c>
      <c r="F92" s="122">
        <v>0</v>
      </c>
      <c r="G92" s="122">
        <v>0</v>
      </c>
      <c r="H92" s="122">
        <v>0</v>
      </c>
      <c r="I92" s="122">
        <v>0</v>
      </c>
      <c r="J92" s="122">
        <v>0</v>
      </c>
      <c r="K92" s="122">
        <v>0</v>
      </c>
      <c r="L92" s="122">
        <v>0</v>
      </c>
      <c r="M92" s="122">
        <v>0</v>
      </c>
      <c r="N92" s="122">
        <v>0</v>
      </c>
      <c r="O92" s="122">
        <v>0</v>
      </c>
      <c r="P92" s="126">
        <f t="shared" ref="P92" si="106">O92-SUM(C92:N92)</f>
        <v>0</v>
      </c>
      <c r="Q92" s="122">
        <v>0</v>
      </c>
      <c r="R92" s="122">
        <v>0</v>
      </c>
      <c r="S92" s="122">
        <v>0</v>
      </c>
      <c r="T92" s="122">
        <v>0</v>
      </c>
      <c r="U92" s="122">
        <v>0</v>
      </c>
      <c r="V92" s="122">
        <v>0</v>
      </c>
      <c r="W92" s="122">
        <v>0</v>
      </c>
      <c r="X92" s="122">
        <v>0</v>
      </c>
      <c r="Y92" s="122">
        <v>0</v>
      </c>
      <c r="Z92" s="122">
        <v>0</v>
      </c>
      <c r="AA92" s="122">
        <v>0</v>
      </c>
      <c r="AB92" s="122">
        <v>0</v>
      </c>
      <c r="AC92" s="122">
        <v>0</v>
      </c>
      <c r="AD92" s="126">
        <f t="shared" ref="AD92" si="107">AC92-SUM(Q92:AB92)</f>
        <v>0</v>
      </c>
      <c r="AE92" s="122">
        <v>0</v>
      </c>
      <c r="AF92" s="122">
        <v>0</v>
      </c>
      <c r="AG92" s="122">
        <v>0</v>
      </c>
      <c r="AH92" s="122">
        <v>0</v>
      </c>
      <c r="AI92" s="122">
        <v>0</v>
      </c>
      <c r="AJ92" s="122">
        <v>0</v>
      </c>
      <c r="AK92" s="122">
        <v>0</v>
      </c>
      <c r="AL92" s="122">
        <v>0</v>
      </c>
      <c r="AM92" s="122">
        <v>0</v>
      </c>
      <c r="AN92" s="122">
        <v>0</v>
      </c>
      <c r="AO92" s="122">
        <v>0</v>
      </c>
      <c r="AP92" s="122">
        <v>0</v>
      </c>
      <c r="AQ92" s="122">
        <v>0</v>
      </c>
      <c r="AR92" s="126">
        <f t="shared" ref="AR92" si="108">AQ92-SUM(AE92:AP92)</f>
        <v>0</v>
      </c>
      <c r="AS92" s="122">
        <v>0</v>
      </c>
      <c r="AT92" s="122">
        <v>0</v>
      </c>
      <c r="AU92" s="122">
        <v>0</v>
      </c>
      <c r="AV92" s="122">
        <v>0</v>
      </c>
      <c r="AW92" s="122">
        <v>0</v>
      </c>
      <c r="AX92" s="122">
        <v>0</v>
      </c>
      <c r="AY92" s="122">
        <v>0</v>
      </c>
      <c r="AZ92" s="122">
        <v>0</v>
      </c>
      <c r="BA92" s="122">
        <v>0</v>
      </c>
      <c r="BB92" s="122">
        <v>0</v>
      </c>
      <c r="BC92" s="122">
        <v>0</v>
      </c>
      <c r="BD92" s="122">
        <v>0</v>
      </c>
      <c r="BE92" s="122">
        <v>0</v>
      </c>
      <c r="BF92" s="126">
        <f t="shared" ref="BF92" si="109">BE92-SUM(AS92:BD92)</f>
        <v>0</v>
      </c>
    </row>
    <row r="93" spans="1:58" ht="12" hidden="1" customHeight="1" outlineLevel="1">
      <c r="A93" s="28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6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6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6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6"/>
    </row>
    <row r="94" spans="1:58" ht="12" customHeight="1" collapsed="1">
      <c r="A94" s="27"/>
      <c r="B94" s="1" t="s">
        <v>127</v>
      </c>
      <c r="C94" s="122">
        <f t="shared" ref="C94:O94" si="110">SUM(C91:C93)</f>
        <v>0</v>
      </c>
      <c r="D94" s="122">
        <f t="shared" si="110"/>
        <v>0</v>
      </c>
      <c r="E94" s="122">
        <f t="shared" si="110"/>
        <v>0</v>
      </c>
      <c r="F94" s="122">
        <f t="shared" si="110"/>
        <v>0</v>
      </c>
      <c r="G94" s="122">
        <f t="shared" si="110"/>
        <v>0</v>
      </c>
      <c r="H94" s="122">
        <f t="shared" si="110"/>
        <v>0</v>
      </c>
      <c r="I94" s="122">
        <f t="shared" si="110"/>
        <v>0</v>
      </c>
      <c r="J94" s="122">
        <f t="shared" si="110"/>
        <v>0</v>
      </c>
      <c r="K94" s="122">
        <f t="shared" si="110"/>
        <v>0</v>
      </c>
      <c r="L94" s="122">
        <f t="shared" si="110"/>
        <v>0</v>
      </c>
      <c r="M94" s="122">
        <f t="shared" si="110"/>
        <v>0</v>
      </c>
      <c r="N94" s="122">
        <f t="shared" si="110"/>
        <v>0</v>
      </c>
      <c r="O94" s="122">
        <f t="shared" si="110"/>
        <v>0</v>
      </c>
      <c r="P94" s="126">
        <f t="shared" ref="P94" si="111">O94-SUM(C94:N94)</f>
        <v>0</v>
      </c>
      <c r="Q94" s="122">
        <f t="shared" ref="Q94:AC94" si="112">SUM(Q91:Q93)</f>
        <v>0</v>
      </c>
      <c r="R94" s="122">
        <f t="shared" si="112"/>
        <v>0</v>
      </c>
      <c r="S94" s="122">
        <f t="shared" si="112"/>
        <v>0</v>
      </c>
      <c r="T94" s="122">
        <f t="shared" si="112"/>
        <v>0</v>
      </c>
      <c r="U94" s="122">
        <f t="shared" si="112"/>
        <v>0</v>
      </c>
      <c r="V94" s="122">
        <f t="shared" si="112"/>
        <v>0</v>
      </c>
      <c r="W94" s="122">
        <f t="shared" si="112"/>
        <v>0</v>
      </c>
      <c r="X94" s="122">
        <f t="shared" si="112"/>
        <v>0</v>
      </c>
      <c r="Y94" s="122">
        <f t="shared" si="112"/>
        <v>0</v>
      </c>
      <c r="Z94" s="122">
        <f t="shared" si="112"/>
        <v>0</v>
      </c>
      <c r="AA94" s="122">
        <f t="shared" si="112"/>
        <v>0</v>
      </c>
      <c r="AB94" s="122">
        <f t="shared" si="112"/>
        <v>0</v>
      </c>
      <c r="AC94" s="122">
        <f t="shared" si="112"/>
        <v>0</v>
      </c>
      <c r="AD94" s="126">
        <f t="shared" ref="AD94" si="113">AC94-SUM(Q94:AB94)</f>
        <v>0</v>
      </c>
      <c r="AE94" s="122">
        <f t="shared" ref="AE94:AQ94" si="114">SUM(AE91:AE93)</f>
        <v>0</v>
      </c>
      <c r="AF94" s="122">
        <f t="shared" si="114"/>
        <v>0</v>
      </c>
      <c r="AG94" s="122">
        <f t="shared" si="114"/>
        <v>0</v>
      </c>
      <c r="AH94" s="122">
        <f t="shared" si="114"/>
        <v>0</v>
      </c>
      <c r="AI94" s="122">
        <f t="shared" si="114"/>
        <v>0</v>
      </c>
      <c r="AJ94" s="122">
        <f t="shared" si="114"/>
        <v>0</v>
      </c>
      <c r="AK94" s="122">
        <f t="shared" si="114"/>
        <v>0</v>
      </c>
      <c r="AL94" s="122">
        <f t="shared" si="114"/>
        <v>0</v>
      </c>
      <c r="AM94" s="122">
        <f t="shared" si="114"/>
        <v>0</v>
      </c>
      <c r="AN94" s="122">
        <f t="shared" si="114"/>
        <v>0</v>
      </c>
      <c r="AO94" s="122">
        <f t="shared" si="114"/>
        <v>0</v>
      </c>
      <c r="AP94" s="122">
        <f t="shared" si="114"/>
        <v>0</v>
      </c>
      <c r="AQ94" s="122">
        <f t="shared" si="114"/>
        <v>0</v>
      </c>
      <c r="AR94" s="126">
        <f t="shared" ref="AR94" si="115">AQ94-SUM(AE94:AP94)</f>
        <v>0</v>
      </c>
      <c r="AS94" s="122">
        <f t="shared" ref="AS94:BE94" si="116">SUM(AS91:AS93)</f>
        <v>0</v>
      </c>
      <c r="AT94" s="122">
        <f t="shared" si="116"/>
        <v>0</v>
      </c>
      <c r="AU94" s="122">
        <f t="shared" si="116"/>
        <v>0</v>
      </c>
      <c r="AV94" s="122">
        <f t="shared" si="116"/>
        <v>0</v>
      </c>
      <c r="AW94" s="122">
        <f t="shared" si="116"/>
        <v>0</v>
      </c>
      <c r="AX94" s="122">
        <f t="shared" si="116"/>
        <v>0</v>
      </c>
      <c r="AY94" s="122">
        <f t="shared" si="116"/>
        <v>0</v>
      </c>
      <c r="AZ94" s="122">
        <f t="shared" si="116"/>
        <v>0</v>
      </c>
      <c r="BA94" s="122">
        <f t="shared" si="116"/>
        <v>0</v>
      </c>
      <c r="BB94" s="122">
        <f t="shared" si="116"/>
        <v>0</v>
      </c>
      <c r="BC94" s="122">
        <f t="shared" si="116"/>
        <v>0</v>
      </c>
      <c r="BD94" s="122">
        <f t="shared" si="116"/>
        <v>0</v>
      </c>
      <c r="BE94" s="122">
        <f t="shared" si="116"/>
        <v>0</v>
      </c>
      <c r="BF94" s="126">
        <f t="shared" ref="BF94" si="117">BE94-SUM(AS94:BD94)</f>
        <v>0</v>
      </c>
    </row>
    <row r="95" spans="1:58" ht="12" customHeight="1">
      <c r="A95" s="27"/>
      <c r="B95" s="9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6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6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6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6"/>
    </row>
    <row r="96" spans="1:58" s="143" customFormat="1" ht="12" customHeight="1">
      <c r="A96" s="27"/>
      <c r="B96" s="10" t="s">
        <v>38</v>
      </c>
      <c r="C96" s="3">
        <f t="shared" ref="C96:O96" si="118">SUM(C80,C49,C37,C28,C88,C94)</f>
        <v>-28875</v>
      </c>
      <c r="D96" s="3">
        <f t="shared" si="118"/>
        <v>0</v>
      </c>
      <c r="E96" s="3">
        <f t="shared" si="118"/>
        <v>34395.339999999997</v>
      </c>
      <c r="F96" s="3">
        <f t="shared" si="118"/>
        <v>0</v>
      </c>
      <c r="G96" s="3">
        <f t="shared" si="118"/>
        <v>122603.04</v>
      </c>
      <c r="H96" s="3">
        <f t="shared" si="118"/>
        <v>16109.34</v>
      </c>
      <c r="I96" s="3">
        <f t="shared" si="118"/>
        <v>19110</v>
      </c>
      <c r="J96" s="3">
        <f t="shared" si="118"/>
        <v>25110</v>
      </c>
      <c r="K96" s="3">
        <f t="shared" si="118"/>
        <v>35110</v>
      </c>
      <c r="L96" s="3">
        <f t="shared" si="118"/>
        <v>61364</v>
      </c>
      <c r="M96" s="3">
        <f t="shared" si="118"/>
        <v>65613</v>
      </c>
      <c r="N96" s="3">
        <f t="shared" si="118"/>
        <v>95884</v>
      </c>
      <c r="O96" s="3">
        <f t="shared" si="118"/>
        <v>492891.96</v>
      </c>
      <c r="P96" s="127">
        <f>O96-SUM(C96:N96)</f>
        <v>46468.240000000049</v>
      </c>
      <c r="Q96" s="3">
        <f t="shared" ref="Q96:AC96" si="119">SUM(Q80,Q49,Q37,Q28,Q88,Q94)</f>
        <v>81000</v>
      </c>
      <c r="R96" s="3">
        <f t="shared" si="119"/>
        <v>276818.875</v>
      </c>
      <c r="S96" s="3">
        <f t="shared" si="119"/>
        <v>50250</v>
      </c>
      <c r="T96" s="3">
        <f t="shared" si="119"/>
        <v>25000</v>
      </c>
      <c r="U96" s="3">
        <f t="shared" si="119"/>
        <v>441642.76265085372</v>
      </c>
      <c r="V96" s="3">
        <f t="shared" si="119"/>
        <v>35167.199999999997</v>
      </c>
      <c r="W96" s="3">
        <f t="shared" si="119"/>
        <v>8593.2000000000007</v>
      </c>
      <c r="X96" s="3">
        <f t="shared" si="119"/>
        <v>325910.7</v>
      </c>
      <c r="Y96" s="3">
        <f t="shared" si="119"/>
        <v>8843.2000000000007</v>
      </c>
      <c r="Z96" s="3">
        <f t="shared" si="119"/>
        <v>8593.2000000000007</v>
      </c>
      <c r="AA96" s="3">
        <f t="shared" si="119"/>
        <v>325910.7</v>
      </c>
      <c r="AB96" s="3">
        <f t="shared" si="119"/>
        <v>29903.200000000001</v>
      </c>
      <c r="AC96" s="3">
        <f t="shared" si="119"/>
        <v>1634819.53</v>
      </c>
      <c r="AD96" s="127">
        <f>AC96-SUM(Q96:AB96)</f>
        <v>17186.492349146632</v>
      </c>
      <c r="AE96" s="3">
        <f t="shared" ref="AE96:AQ96" si="120">SUM(AE80,AE49,AE37,AE28,AE88,AE94)</f>
        <v>14830</v>
      </c>
      <c r="AF96" s="3">
        <f t="shared" si="120"/>
        <v>317012.65000000002</v>
      </c>
      <c r="AG96" s="3">
        <f t="shared" si="120"/>
        <v>15080</v>
      </c>
      <c r="AH96" s="3">
        <f t="shared" si="120"/>
        <v>14830</v>
      </c>
      <c r="AI96" s="3">
        <f t="shared" si="120"/>
        <v>632085.10000000009</v>
      </c>
      <c r="AJ96" s="3">
        <f t="shared" si="120"/>
        <v>27969.8</v>
      </c>
      <c r="AK96" s="3">
        <f t="shared" si="120"/>
        <v>27719.8</v>
      </c>
      <c r="AL96" s="3">
        <f t="shared" si="120"/>
        <v>480993.77499999997</v>
      </c>
      <c r="AM96" s="3">
        <f t="shared" si="120"/>
        <v>27969.8</v>
      </c>
      <c r="AN96" s="3">
        <f t="shared" si="120"/>
        <v>27719.8</v>
      </c>
      <c r="AO96" s="3">
        <f t="shared" si="120"/>
        <v>480993.77499999997</v>
      </c>
      <c r="AP96" s="3">
        <f t="shared" si="120"/>
        <v>27969.8</v>
      </c>
      <c r="AQ96" s="3">
        <f t="shared" si="120"/>
        <v>2120953.9</v>
      </c>
      <c r="AR96" s="127">
        <f>AQ96-SUM(AE96:AP96)</f>
        <v>25779.59999999986</v>
      </c>
      <c r="AS96" s="3">
        <f t="shared" ref="AS96:BE96" si="121">SUM(AS80,AS49,AS37,AS28,AS88,AS94)</f>
        <v>20490</v>
      </c>
      <c r="AT96" s="3">
        <f t="shared" si="121"/>
        <v>482829.45449999999</v>
      </c>
      <c r="AU96" s="3">
        <f t="shared" si="121"/>
        <v>20740</v>
      </c>
      <c r="AV96" s="3">
        <f t="shared" si="121"/>
        <v>20490</v>
      </c>
      <c r="AW96" s="3">
        <f t="shared" si="121"/>
        <v>397273.75350000005</v>
      </c>
      <c r="AX96" s="3">
        <f t="shared" si="121"/>
        <v>243410.60199999998</v>
      </c>
      <c r="AY96" s="3">
        <f t="shared" si="121"/>
        <v>243160.60199999998</v>
      </c>
      <c r="AZ96" s="3">
        <f t="shared" si="121"/>
        <v>243160.60199999998</v>
      </c>
      <c r="BA96" s="3">
        <f t="shared" si="121"/>
        <v>243410.60199999998</v>
      </c>
      <c r="BB96" s="3">
        <f t="shared" si="121"/>
        <v>243160.60199999998</v>
      </c>
      <c r="BC96" s="3">
        <f t="shared" si="121"/>
        <v>243160.60199999998</v>
      </c>
      <c r="BD96" s="3">
        <f t="shared" si="121"/>
        <v>243410.60199999998</v>
      </c>
      <c r="BE96" s="3">
        <f t="shared" si="121"/>
        <v>2884554.4240000001</v>
      </c>
      <c r="BF96" s="127">
        <f>BE96-SUM(AS96:BD96)</f>
        <v>239857.00200000033</v>
      </c>
    </row>
    <row r="97" spans="1:58" ht="12" customHeight="1">
      <c r="A97" s="5"/>
      <c r="B97" s="9" t="s">
        <v>24</v>
      </c>
      <c r="C97" s="4"/>
      <c r="D97" s="4" t="s">
        <v>24</v>
      </c>
      <c r="E97" s="4" t="s">
        <v>24</v>
      </c>
      <c r="F97" s="4" t="s">
        <v>24</v>
      </c>
      <c r="G97" s="4" t="s">
        <v>24</v>
      </c>
      <c r="H97" s="4" t="s">
        <v>24</v>
      </c>
      <c r="I97" s="4" t="s">
        <v>24</v>
      </c>
      <c r="J97" s="4" t="s">
        <v>24</v>
      </c>
      <c r="K97" s="4" t="s">
        <v>24</v>
      </c>
      <c r="L97" s="4" t="s">
        <v>24</v>
      </c>
      <c r="M97" s="4" t="s">
        <v>24</v>
      </c>
      <c r="N97" s="4" t="s">
        <v>24</v>
      </c>
      <c r="O97" s="4" t="s">
        <v>24</v>
      </c>
      <c r="P97" s="22" t="s">
        <v>24</v>
      </c>
      <c r="Q97" s="4"/>
      <c r="R97" s="4" t="s">
        <v>24</v>
      </c>
      <c r="S97" s="4" t="s">
        <v>24</v>
      </c>
      <c r="T97" s="4" t="s">
        <v>24</v>
      </c>
      <c r="U97" s="4" t="s">
        <v>24</v>
      </c>
      <c r="V97" s="4" t="s">
        <v>24</v>
      </c>
      <c r="W97" s="4" t="s">
        <v>24</v>
      </c>
      <c r="X97" s="4" t="s">
        <v>24</v>
      </c>
      <c r="Y97" s="4" t="s">
        <v>24</v>
      </c>
      <c r="Z97" s="4" t="s">
        <v>24</v>
      </c>
      <c r="AA97" s="4" t="s">
        <v>24</v>
      </c>
      <c r="AB97" s="4" t="s">
        <v>24</v>
      </c>
      <c r="AC97" s="4" t="s">
        <v>24</v>
      </c>
      <c r="AD97" s="22" t="s">
        <v>24</v>
      </c>
      <c r="AE97" s="4"/>
      <c r="AF97" s="4" t="s">
        <v>24</v>
      </c>
      <c r="AG97" s="4" t="s">
        <v>24</v>
      </c>
      <c r="AH97" s="4" t="s">
        <v>24</v>
      </c>
      <c r="AI97" s="4" t="s">
        <v>24</v>
      </c>
      <c r="AJ97" s="4" t="s">
        <v>24</v>
      </c>
      <c r="AK97" s="4" t="s">
        <v>24</v>
      </c>
      <c r="AL97" s="4" t="s">
        <v>24</v>
      </c>
      <c r="AM97" s="4" t="s">
        <v>24</v>
      </c>
      <c r="AN97" s="4" t="s">
        <v>24</v>
      </c>
      <c r="AO97" s="4" t="s">
        <v>24</v>
      </c>
      <c r="AP97" s="4" t="s">
        <v>24</v>
      </c>
      <c r="AQ97" s="4" t="s">
        <v>24</v>
      </c>
      <c r="AR97" s="22" t="s">
        <v>24</v>
      </c>
      <c r="AS97" s="4"/>
      <c r="AT97" s="4" t="s">
        <v>24</v>
      </c>
      <c r="AU97" s="4" t="s">
        <v>24</v>
      </c>
      <c r="AV97" s="4" t="s">
        <v>24</v>
      </c>
      <c r="AW97" s="4" t="s">
        <v>24</v>
      </c>
      <c r="AX97" s="4" t="s">
        <v>24</v>
      </c>
      <c r="AY97" s="4" t="s">
        <v>24</v>
      </c>
      <c r="AZ97" s="4" t="s">
        <v>24</v>
      </c>
      <c r="BA97" s="4" t="s">
        <v>24</v>
      </c>
      <c r="BB97" s="4" t="s">
        <v>24</v>
      </c>
      <c r="BC97" s="4" t="s">
        <v>24</v>
      </c>
      <c r="BD97" s="4" t="s">
        <v>24</v>
      </c>
      <c r="BE97" s="4" t="s">
        <v>24</v>
      </c>
      <c r="BF97" s="22" t="s">
        <v>24</v>
      </c>
    </row>
    <row r="98" spans="1:58" ht="12" customHeight="1">
      <c r="A98" s="27" t="s">
        <v>39</v>
      </c>
      <c r="C98" s="4" t="s">
        <v>24</v>
      </c>
      <c r="D98" s="4" t="s">
        <v>24</v>
      </c>
      <c r="E98" s="4" t="s">
        <v>24</v>
      </c>
      <c r="F98" s="4" t="s">
        <v>24</v>
      </c>
      <c r="G98" s="4" t="s">
        <v>24</v>
      </c>
      <c r="H98" s="4" t="s">
        <v>24</v>
      </c>
      <c r="I98" s="4" t="s">
        <v>24</v>
      </c>
      <c r="J98" s="4" t="s">
        <v>24</v>
      </c>
      <c r="K98" s="4" t="s">
        <v>24</v>
      </c>
      <c r="L98" s="4" t="s">
        <v>24</v>
      </c>
      <c r="M98" s="4" t="s">
        <v>24</v>
      </c>
      <c r="N98" s="4" t="s">
        <v>24</v>
      </c>
      <c r="O98" s="4" t="s">
        <v>24</v>
      </c>
      <c r="P98" s="22" t="s">
        <v>24</v>
      </c>
      <c r="Q98" s="4" t="s">
        <v>24</v>
      </c>
      <c r="R98" s="4" t="s">
        <v>24</v>
      </c>
      <c r="S98" s="4" t="s">
        <v>24</v>
      </c>
      <c r="T98" s="4" t="s">
        <v>24</v>
      </c>
      <c r="U98" s="4" t="s">
        <v>24</v>
      </c>
      <c r="V98" s="4" t="s">
        <v>24</v>
      </c>
      <c r="W98" s="4" t="s">
        <v>24</v>
      </c>
      <c r="X98" s="4" t="s">
        <v>24</v>
      </c>
      <c r="Y98" s="4" t="s">
        <v>24</v>
      </c>
      <c r="Z98" s="4" t="s">
        <v>24</v>
      </c>
      <c r="AA98" s="4" t="s">
        <v>24</v>
      </c>
      <c r="AB98" s="4" t="s">
        <v>24</v>
      </c>
      <c r="AC98" s="4" t="s">
        <v>24</v>
      </c>
      <c r="AD98" s="22" t="s">
        <v>24</v>
      </c>
      <c r="AE98" s="4" t="s">
        <v>24</v>
      </c>
      <c r="AF98" s="4" t="s">
        <v>24</v>
      </c>
      <c r="AG98" s="4" t="s">
        <v>24</v>
      </c>
      <c r="AH98" s="4" t="s">
        <v>24</v>
      </c>
      <c r="AI98" s="4" t="s">
        <v>24</v>
      </c>
      <c r="AJ98" s="4" t="s">
        <v>24</v>
      </c>
      <c r="AK98" s="4" t="s">
        <v>24</v>
      </c>
      <c r="AL98" s="4" t="s">
        <v>24</v>
      </c>
      <c r="AM98" s="4" t="s">
        <v>24</v>
      </c>
      <c r="AN98" s="4" t="s">
        <v>24</v>
      </c>
      <c r="AO98" s="4" t="s">
        <v>24</v>
      </c>
      <c r="AP98" s="4" t="s">
        <v>24</v>
      </c>
      <c r="AQ98" s="4" t="s">
        <v>24</v>
      </c>
      <c r="AR98" s="22" t="s">
        <v>24</v>
      </c>
      <c r="AS98" s="4" t="s">
        <v>24</v>
      </c>
      <c r="AT98" s="4" t="s">
        <v>24</v>
      </c>
      <c r="AU98" s="4" t="s">
        <v>24</v>
      </c>
      <c r="AV98" s="4" t="s">
        <v>24</v>
      </c>
      <c r="AW98" s="4" t="s">
        <v>24</v>
      </c>
      <c r="AX98" s="4" t="s">
        <v>24</v>
      </c>
      <c r="AY98" s="4" t="s">
        <v>24</v>
      </c>
      <c r="AZ98" s="4" t="s">
        <v>24</v>
      </c>
      <c r="BA98" s="4" t="s">
        <v>24</v>
      </c>
      <c r="BB98" s="4" t="s">
        <v>24</v>
      </c>
      <c r="BC98" s="4" t="s">
        <v>24</v>
      </c>
      <c r="BD98" s="4" t="s">
        <v>24</v>
      </c>
      <c r="BE98" s="4" t="s">
        <v>24</v>
      </c>
      <c r="BF98" s="22" t="s">
        <v>24</v>
      </c>
    </row>
    <row r="99" spans="1:58" ht="12" customHeight="1">
      <c r="A99" s="27"/>
      <c r="B99" s="1" t="s">
        <v>24</v>
      </c>
      <c r="C99" s="4" t="s">
        <v>24</v>
      </c>
      <c r="D99" s="4" t="s">
        <v>24</v>
      </c>
      <c r="E99" s="4" t="s">
        <v>24</v>
      </c>
      <c r="F99" s="4" t="s">
        <v>24</v>
      </c>
      <c r="G99" s="4" t="s">
        <v>24</v>
      </c>
      <c r="H99" s="4" t="s">
        <v>24</v>
      </c>
      <c r="I99" s="4" t="s">
        <v>24</v>
      </c>
      <c r="J99" s="4" t="s">
        <v>24</v>
      </c>
      <c r="K99" s="4" t="s">
        <v>24</v>
      </c>
      <c r="L99" s="4" t="s">
        <v>24</v>
      </c>
      <c r="M99" s="4" t="s">
        <v>24</v>
      </c>
      <c r="N99" s="4" t="s">
        <v>24</v>
      </c>
      <c r="O99" s="4" t="s">
        <v>24</v>
      </c>
      <c r="P99" s="22" t="s">
        <v>24</v>
      </c>
      <c r="Q99" s="4" t="s">
        <v>24</v>
      </c>
      <c r="R99" s="4" t="s">
        <v>24</v>
      </c>
      <c r="S99" s="4" t="s">
        <v>24</v>
      </c>
      <c r="T99" s="4" t="s">
        <v>24</v>
      </c>
      <c r="U99" s="4" t="s">
        <v>24</v>
      </c>
      <c r="V99" s="4" t="s">
        <v>24</v>
      </c>
      <c r="W99" s="4" t="s">
        <v>24</v>
      </c>
      <c r="X99" s="4" t="s">
        <v>24</v>
      </c>
      <c r="Y99" s="4" t="s">
        <v>24</v>
      </c>
      <c r="Z99" s="4" t="s">
        <v>24</v>
      </c>
      <c r="AA99" s="4" t="s">
        <v>24</v>
      </c>
      <c r="AB99" s="4" t="s">
        <v>24</v>
      </c>
      <c r="AC99" s="4" t="s">
        <v>24</v>
      </c>
      <c r="AD99" s="22" t="s">
        <v>24</v>
      </c>
      <c r="AE99" s="4" t="s">
        <v>24</v>
      </c>
      <c r="AF99" s="4" t="s">
        <v>24</v>
      </c>
      <c r="AG99" s="4" t="s">
        <v>24</v>
      </c>
      <c r="AH99" s="4" t="s">
        <v>24</v>
      </c>
      <c r="AI99" s="4" t="s">
        <v>24</v>
      </c>
      <c r="AJ99" s="4" t="s">
        <v>24</v>
      </c>
      <c r="AK99" s="4" t="s">
        <v>24</v>
      </c>
      <c r="AL99" s="4" t="s">
        <v>24</v>
      </c>
      <c r="AM99" s="4" t="s">
        <v>24</v>
      </c>
      <c r="AN99" s="4" t="s">
        <v>24</v>
      </c>
      <c r="AO99" s="4" t="s">
        <v>24</v>
      </c>
      <c r="AP99" s="4" t="s">
        <v>24</v>
      </c>
      <c r="AQ99" s="4" t="s">
        <v>24</v>
      </c>
      <c r="AR99" s="22" t="s">
        <v>24</v>
      </c>
      <c r="AS99" s="4" t="s">
        <v>24</v>
      </c>
      <c r="AT99" s="4" t="s">
        <v>24</v>
      </c>
      <c r="AU99" s="4" t="s">
        <v>24</v>
      </c>
      <c r="AV99" s="4" t="s">
        <v>24</v>
      </c>
      <c r="AW99" s="4" t="s">
        <v>24</v>
      </c>
      <c r="AX99" s="4" t="s">
        <v>24</v>
      </c>
      <c r="AY99" s="4" t="s">
        <v>24</v>
      </c>
      <c r="AZ99" s="4" t="s">
        <v>24</v>
      </c>
      <c r="BA99" s="4" t="s">
        <v>24</v>
      </c>
      <c r="BB99" s="4" t="s">
        <v>24</v>
      </c>
      <c r="BC99" s="4" t="s">
        <v>24</v>
      </c>
      <c r="BD99" s="4" t="s">
        <v>24</v>
      </c>
      <c r="BE99" s="4" t="s">
        <v>24</v>
      </c>
      <c r="BF99" s="22" t="s">
        <v>24</v>
      </c>
    </row>
    <row r="100" spans="1:58" ht="12" hidden="1" customHeight="1" outlineLevel="1">
      <c r="A100" s="27" t="s">
        <v>136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22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22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22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22"/>
    </row>
    <row r="101" spans="1:58" ht="12" hidden="1" customHeight="1" outlineLevel="1">
      <c r="A101" s="28" t="s">
        <v>24</v>
      </c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22"/>
      <c r="AS101" s="122"/>
      <c r="AT101" s="122"/>
      <c r="AU101" s="122"/>
      <c r="AV101" s="122"/>
      <c r="AW101" s="122"/>
      <c r="AX101" s="122"/>
      <c r="AY101" s="122"/>
      <c r="AZ101" s="122"/>
      <c r="BA101" s="122"/>
      <c r="BB101" s="122"/>
      <c r="BC101" s="122"/>
      <c r="BD101" s="122"/>
      <c r="BE101" s="122"/>
      <c r="BF101" s="22"/>
    </row>
    <row r="102" spans="1:58" s="413" customFormat="1" ht="12" hidden="1" customHeight="1" outlineLevel="1">
      <c r="A102" s="428">
        <v>100</v>
      </c>
      <c r="B102" s="413" t="s">
        <v>136</v>
      </c>
      <c r="C102" s="122">
        <v>0</v>
      </c>
      <c r="D102" s="122">
        <v>0</v>
      </c>
      <c r="E102" s="122">
        <v>0</v>
      </c>
      <c r="F102" s="122">
        <v>0</v>
      </c>
      <c r="G102" s="122">
        <v>0</v>
      </c>
      <c r="H102" s="122">
        <v>0</v>
      </c>
      <c r="I102" s="122">
        <v>0</v>
      </c>
      <c r="J102" s="122">
        <v>0</v>
      </c>
      <c r="K102" s="122">
        <v>0</v>
      </c>
      <c r="L102" s="122">
        <v>0</v>
      </c>
      <c r="M102" s="122">
        <v>0</v>
      </c>
      <c r="N102" s="122">
        <v>0</v>
      </c>
      <c r="O102" s="122">
        <v>0</v>
      </c>
      <c r="P102" s="414"/>
      <c r="Q102" s="122">
        <v>0</v>
      </c>
      <c r="R102" s="122">
        <v>0</v>
      </c>
      <c r="S102" s="122">
        <v>0</v>
      </c>
      <c r="T102" s="122">
        <v>0</v>
      </c>
      <c r="U102" s="122">
        <v>0</v>
      </c>
      <c r="V102" s="122">
        <v>0</v>
      </c>
      <c r="W102" s="122">
        <v>0</v>
      </c>
      <c r="X102" s="122">
        <v>0</v>
      </c>
      <c r="Y102" s="122">
        <v>0</v>
      </c>
      <c r="Z102" s="122">
        <v>0</v>
      </c>
      <c r="AA102" s="122">
        <v>0</v>
      </c>
      <c r="AB102" s="122">
        <v>0</v>
      </c>
      <c r="AC102" s="122">
        <v>0</v>
      </c>
      <c r="AD102" s="414"/>
      <c r="AE102" s="122">
        <v>0</v>
      </c>
      <c r="AF102" s="122">
        <v>0</v>
      </c>
      <c r="AG102" s="122">
        <v>0</v>
      </c>
      <c r="AH102" s="122">
        <v>0</v>
      </c>
      <c r="AI102" s="122">
        <v>0</v>
      </c>
      <c r="AJ102" s="122">
        <v>0</v>
      </c>
      <c r="AK102" s="122">
        <v>0</v>
      </c>
      <c r="AL102" s="122">
        <v>0</v>
      </c>
      <c r="AM102" s="122">
        <v>0</v>
      </c>
      <c r="AN102" s="122">
        <v>0</v>
      </c>
      <c r="AO102" s="122">
        <v>0</v>
      </c>
      <c r="AP102" s="122">
        <v>0</v>
      </c>
      <c r="AQ102" s="122">
        <v>0</v>
      </c>
      <c r="AR102" s="414"/>
      <c r="AS102" s="122">
        <v>0</v>
      </c>
      <c r="AT102" s="122">
        <v>0</v>
      </c>
      <c r="AU102" s="122">
        <v>0</v>
      </c>
      <c r="AV102" s="122">
        <v>0</v>
      </c>
      <c r="AW102" s="122">
        <v>0</v>
      </c>
      <c r="AX102" s="122">
        <v>0</v>
      </c>
      <c r="AY102" s="122">
        <v>0</v>
      </c>
      <c r="AZ102" s="122">
        <v>0</v>
      </c>
      <c r="BA102" s="122">
        <v>0</v>
      </c>
      <c r="BB102" s="122">
        <v>0</v>
      </c>
      <c r="BC102" s="122">
        <v>0</v>
      </c>
      <c r="BD102" s="122">
        <v>0</v>
      </c>
      <c r="BE102" s="122">
        <v>0</v>
      </c>
      <c r="BF102" s="414"/>
    </row>
    <row r="103" spans="1:58" s="413" customFormat="1" ht="12" hidden="1" customHeight="1" outlineLevel="1">
      <c r="A103" s="428">
        <v>101</v>
      </c>
      <c r="B103" s="413" t="s">
        <v>203</v>
      </c>
      <c r="C103" s="122">
        <v>0</v>
      </c>
      <c r="D103" s="122">
        <v>0</v>
      </c>
      <c r="E103" s="122">
        <v>0</v>
      </c>
      <c r="F103" s="122">
        <v>0</v>
      </c>
      <c r="G103" s="122">
        <v>0</v>
      </c>
      <c r="H103" s="122">
        <v>0</v>
      </c>
      <c r="I103" s="122">
        <v>0</v>
      </c>
      <c r="J103" s="122">
        <v>0</v>
      </c>
      <c r="K103" s="122">
        <v>0</v>
      </c>
      <c r="L103" s="122">
        <v>0</v>
      </c>
      <c r="M103" s="122">
        <v>0</v>
      </c>
      <c r="N103" s="122">
        <v>0</v>
      </c>
      <c r="O103" s="122">
        <v>0</v>
      </c>
      <c r="P103" s="414"/>
      <c r="Q103" s="122">
        <v>16000</v>
      </c>
      <c r="R103" s="122">
        <v>32000</v>
      </c>
      <c r="S103" s="122">
        <v>32000</v>
      </c>
      <c r="T103" s="122">
        <v>32000</v>
      </c>
      <c r="U103" s="122">
        <v>32000</v>
      </c>
      <c r="V103" s="122">
        <v>32000</v>
      </c>
      <c r="W103" s="122">
        <v>32000</v>
      </c>
      <c r="X103" s="122">
        <v>32000</v>
      </c>
      <c r="Y103" s="122">
        <v>32000</v>
      </c>
      <c r="Z103" s="122">
        <v>32000</v>
      </c>
      <c r="AA103" s="122">
        <v>32000</v>
      </c>
      <c r="AB103" s="122">
        <v>32000</v>
      </c>
      <c r="AC103" s="122">
        <v>384000</v>
      </c>
      <c r="AD103" s="414"/>
      <c r="AE103" s="122">
        <v>22445</v>
      </c>
      <c r="AF103" s="122">
        <v>44890</v>
      </c>
      <c r="AG103" s="122">
        <v>44890</v>
      </c>
      <c r="AH103" s="122">
        <v>44890</v>
      </c>
      <c r="AI103" s="122">
        <v>44890</v>
      </c>
      <c r="AJ103" s="122">
        <v>44890</v>
      </c>
      <c r="AK103" s="122">
        <v>44890</v>
      </c>
      <c r="AL103" s="122">
        <v>44890</v>
      </c>
      <c r="AM103" s="122">
        <v>44890</v>
      </c>
      <c r="AN103" s="122">
        <v>44890</v>
      </c>
      <c r="AO103" s="122">
        <v>44890</v>
      </c>
      <c r="AP103" s="122">
        <v>44890</v>
      </c>
      <c r="AQ103" s="122">
        <v>538680</v>
      </c>
      <c r="AR103" s="414"/>
      <c r="AS103" s="122">
        <v>35643.9</v>
      </c>
      <c r="AT103" s="122">
        <v>71287.8</v>
      </c>
      <c r="AU103" s="122">
        <v>71287.8</v>
      </c>
      <c r="AV103" s="122">
        <v>71287.8</v>
      </c>
      <c r="AW103" s="122">
        <v>71287.8</v>
      </c>
      <c r="AX103" s="122">
        <v>71287.8</v>
      </c>
      <c r="AY103" s="122">
        <v>71287.8</v>
      </c>
      <c r="AZ103" s="122">
        <v>71287.8</v>
      </c>
      <c r="BA103" s="122">
        <v>71287.8</v>
      </c>
      <c r="BB103" s="122">
        <v>71287.8</v>
      </c>
      <c r="BC103" s="122">
        <v>71287.8</v>
      </c>
      <c r="BD103" s="122">
        <v>71287.8</v>
      </c>
      <c r="BE103" s="122">
        <v>855453.6</v>
      </c>
      <c r="BF103" s="414"/>
    </row>
    <row r="104" spans="1:58" s="413" customFormat="1" ht="12" hidden="1" customHeight="1" outlineLevel="1">
      <c r="A104" s="428">
        <v>102</v>
      </c>
      <c r="B104" s="413" t="s">
        <v>204</v>
      </c>
      <c r="C104" s="122">
        <v>0</v>
      </c>
      <c r="D104" s="122">
        <v>0</v>
      </c>
      <c r="E104" s="122">
        <v>0</v>
      </c>
      <c r="F104" s="122">
        <v>0</v>
      </c>
      <c r="G104" s="122">
        <v>0</v>
      </c>
      <c r="H104" s="122">
        <v>0</v>
      </c>
      <c r="I104" s="122">
        <v>0</v>
      </c>
      <c r="J104" s="122">
        <v>0</v>
      </c>
      <c r="K104" s="122">
        <v>0</v>
      </c>
      <c r="L104" s="122">
        <v>0</v>
      </c>
      <c r="M104" s="122">
        <v>0</v>
      </c>
      <c r="N104" s="122">
        <v>0</v>
      </c>
      <c r="O104" s="122">
        <v>0</v>
      </c>
      <c r="P104" s="414"/>
      <c r="Q104" s="122">
        <v>0</v>
      </c>
      <c r="R104" s="122">
        <v>1227.27272727273</v>
      </c>
      <c r="S104" s="122">
        <v>1227.27272727273</v>
      </c>
      <c r="T104" s="122">
        <v>1227.27272727273</v>
      </c>
      <c r="U104" s="122">
        <v>1227.27272727273</v>
      </c>
      <c r="V104" s="122">
        <v>1227.27272727273</v>
      </c>
      <c r="W104" s="122">
        <v>1227.27272727273</v>
      </c>
      <c r="X104" s="122">
        <v>1227.27272727273</v>
      </c>
      <c r="Y104" s="122">
        <v>1227.27272727273</v>
      </c>
      <c r="Z104" s="122">
        <v>1227.27272727273</v>
      </c>
      <c r="AA104" s="122">
        <v>1227.27272727273</v>
      </c>
      <c r="AB104" s="122">
        <v>1227.27272727273</v>
      </c>
      <c r="AC104" s="122">
        <v>13500</v>
      </c>
      <c r="AD104" s="414"/>
      <c r="AE104" s="122">
        <v>1646.6666666666699</v>
      </c>
      <c r="AF104" s="122">
        <v>5566.0606060606096</v>
      </c>
      <c r="AG104" s="122">
        <v>5566.0606060606096</v>
      </c>
      <c r="AH104" s="122">
        <v>5566.0606060606096</v>
      </c>
      <c r="AI104" s="122">
        <v>5566.0606060606096</v>
      </c>
      <c r="AJ104" s="122">
        <v>5566.0606060606096</v>
      </c>
      <c r="AK104" s="122">
        <v>5566.0606060606096</v>
      </c>
      <c r="AL104" s="122">
        <v>5566.0606060606096</v>
      </c>
      <c r="AM104" s="122">
        <v>5566.0606060606096</v>
      </c>
      <c r="AN104" s="122">
        <v>5566.0606060606096</v>
      </c>
      <c r="AO104" s="122">
        <v>5566.0606060606096</v>
      </c>
      <c r="AP104" s="122">
        <v>5566.0606060606096</v>
      </c>
      <c r="AQ104" s="122">
        <v>64520</v>
      </c>
      <c r="AR104" s="414"/>
      <c r="AS104" s="122">
        <v>3412.9333333333302</v>
      </c>
      <c r="AT104" s="122">
        <v>10234.9575757576</v>
      </c>
      <c r="AU104" s="122">
        <v>10234.9575757576</v>
      </c>
      <c r="AV104" s="122">
        <v>10234.9575757576</v>
      </c>
      <c r="AW104" s="122">
        <v>10234.9575757576</v>
      </c>
      <c r="AX104" s="122">
        <v>10234.9575757576</v>
      </c>
      <c r="AY104" s="122">
        <v>10234.9575757576</v>
      </c>
      <c r="AZ104" s="122">
        <v>10234.9575757576</v>
      </c>
      <c r="BA104" s="122">
        <v>10234.9575757576</v>
      </c>
      <c r="BB104" s="122">
        <v>10234.9575757576</v>
      </c>
      <c r="BC104" s="122">
        <v>10234.9575757576</v>
      </c>
      <c r="BD104" s="122">
        <v>10234.9575757576</v>
      </c>
      <c r="BE104" s="122">
        <v>119410.4</v>
      </c>
      <c r="BF104" s="414"/>
    </row>
    <row r="105" spans="1:58" s="413" customFormat="1" ht="12" hidden="1" customHeight="1" outlineLevel="1">
      <c r="A105" s="428">
        <v>103</v>
      </c>
      <c r="B105" s="413" t="s">
        <v>205</v>
      </c>
      <c r="C105" s="122">
        <v>0</v>
      </c>
      <c r="D105" s="122">
        <v>0</v>
      </c>
      <c r="E105" s="122">
        <v>0</v>
      </c>
      <c r="F105" s="122">
        <v>0</v>
      </c>
      <c r="G105" s="122">
        <v>0</v>
      </c>
      <c r="H105" s="122">
        <v>0</v>
      </c>
      <c r="I105" s="122">
        <v>0</v>
      </c>
      <c r="J105" s="122">
        <v>0</v>
      </c>
      <c r="K105" s="122">
        <v>0</v>
      </c>
      <c r="L105" s="122">
        <v>0</v>
      </c>
      <c r="M105" s="122">
        <v>0</v>
      </c>
      <c r="N105" s="122">
        <v>0</v>
      </c>
      <c r="O105" s="122">
        <v>0</v>
      </c>
      <c r="P105" s="414"/>
      <c r="Q105" s="122">
        <v>0</v>
      </c>
      <c r="R105" s="122">
        <v>0</v>
      </c>
      <c r="S105" s="122">
        <v>0</v>
      </c>
      <c r="T105" s="122">
        <v>0</v>
      </c>
      <c r="U105" s="122">
        <v>0</v>
      </c>
      <c r="V105" s="122">
        <v>0</v>
      </c>
      <c r="W105" s="122">
        <v>0</v>
      </c>
      <c r="X105" s="122">
        <v>0</v>
      </c>
      <c r="Y105" s="122">
        <v>0</v>
      </c>
      <c r="Z105" s="122">
        <v>0</v>
      </c>
      <c r="AA105" s="122">
        <v>0</v>
      </c>
      <c r="AB105" s="122">
        <v>0</v>
      </c>
      <c r="AC105" s="122">
        <v>0</v>
      </c>
      <c r="AD105" s="414"/>
      <c r="AE105" s="122">
        <v>0</v>
      </c>
      <c r="AF105" s="122">
        <v>0</v>
      </c>
      <c r="AG105" s="122">
        <v>0</v>
      </c>
      <c r="AH105" s="122">
        <v>0</v>
      </c>
      <c r="AI105" s="122">
        <v>0</v>
      </c>
      <c r="AJ105" s="122">
        <v>0</v>
      </c>
      <c r="AK105" s="122">
        <v>0</v>
      </c>
      <c r="AL105" s="122">
        <v>0</v>
      </c>
      <c r="AM105" s="122">
        <v>0</v>
      </c>
      <c r="AN105" s="122">
        <v>0</v>
      </c>
      <c r="AO105" s="122">
        <v>0</v>
      </c>
      <c r="AP105" s="122">
        <v>0</v>
      </c>
      <c r="AQ105" s="122">
        <v>0</v>
      </c>
      <c r="AR105" s="414"/>
      <c r="AS105" s="122">
        <v>0</v>
      </c>
      <c r="AT105" s="122">
        <v>0</v>
      </c>
      <c r="AU105" s="122">
        <v>0</v>
      </c>
      <c r="AV105" s="122">
        <v>0</v>
      </c>
      <c r="AW105" s="122">
        <v>0</v>
      </c>
      <c r="AX105" s="122">
        <v>0</v>
      </c>
      <c r="AY105" s="122">
        <v>0</v>
      </c>
      <c r="AZ105" s="122">
        <v>0</v>
      </c>
      <c r="BA105" s="122">
        <v>0</v>
      </c>
      <c r="BB105" s="122">
        <v>0</v>
      </c>
      <c r="BC105" s="122">
        <v>0</v>
      </c>
      <c r="BD105" s="122">
        <v>0</v>
      </c>
      <c r="BE105" s="122">
        <v>0</v>
      </c>
      <c r="BF105" s="414"/>
    </row>
    <row r="106" spans="1:58" s="413" customFormat="1" ht="12" hidden="1" customHeight="1" outlineLevel="1">
      <c r="A106" s="428">
        <v>104</v>
      </c>
      <c r="B106" s="413" t="s">
        <v>206</v>
      </c>
      <c r="C106" s="122">
        <v>8583.3333333333303</v>
      </c>
      <c r="D106" s="122">
        <v>8583.3333333333303</v>
      </c>
      <c r="E106" s="122">
        <v>8583.3333333333303</v>
      </c>
      <c r="F106" s="122">
        <v>8583.3333333333303</v>
      </c>
      <c r="G106" s="122">
        <v>8583.3333333333303</v>
      </c>
      <c r="H106" s="122">
        <v>8583.3333333333303</v>
      </c>
      <c r="I106" s="122">
        <v>8583.3333333333303</v>
      </c>
      <c r="J106" s="122">
        <v>8583.3333333333303</v>
      </c>
      <c r="K106" s="122">
        <v>8583.3333333333303</v>
      </c>
      <c r="L106" s="122">
        <v>8583.3333333333303</v>
      </c>
      <c r="M106" s="122">
        <v>8583.3333333333303</v>
      </c>
      <c r="N106" s="122">
        <v>8583.3333333333303</v>
      </c>
      <c r="O106" s="122">
        <v>103000</v>
      </c>
      <c r="P106" s="414"/>
      <c r="Q106" s="122">
        <v>8583.3333333333303</v>
      </c>
      <c r="R106" s="122">
        <v>8583.3333333333303</v>
      </c>
      <c r="S106" s="122">
        <v>8583.3333333333303</v>
      </c>
      <c r="T106" s="122">
        <v>8583.3333333333303</v>
      </c>
      <c r="U106" s="122">
        <v>8583.3333333333303</v>
      </c>
      <c r="V106" s="122">
        <v>8583.3333333333303</v>
      </c>
      <c r="W106" s="122">
        <v>8583.3333333333303</v>
      </c>
      <c r="X106" s="122">
        <v>8583.3333333333303</v>
      </c>
      <c r="Y106" s="122">
        <v>8583.3333333333303</v>
      </c>
      <c r="Z106" s="122">
        <v>8583.3333333333303</v>
      </c>
      <c r="AA106" s="122">
        <v>8583.3333333333303</v>
      </c>
      <c r="AB106" s="122">
        <v>8583.3333333333303</v>
      </c>
      <c r="AC106" s="122">
        <v>103000</v>
      </c>
      <c r="AD106" s="414"/>
      <c r="AE106" s="122">
        <v>8755</v>
      </c>
      <c r="AF106" s="122">
        <v>8755</v>
      </c>
      <c r="AG106" s="122">
        <v>8755</v>
      </c>
      <c r="AH106" s="122">
        <v>8755</v>
      </c>
      <c r="AI106" s="122">
        <v>8755</v>
      </c>
      <c r="AJ106" s="122">
        <v>8755</v>
      </c>
      <c r="AK106" s="122">
        <v>8755</v>
      </c>
      <c r="AL106" s="122">
        <v>8755</v>
      </c>
      <c r="AM106" s="122">
        <v>8755</v>
      </c>
      <c r="AN106" s="122">
        <v>8755</v>
      </c>
      <c r="AO106" s="122">
        <v>8755</v>
      </c>
      <c r="AP106" s="122">
        <v>8755</v>
      </c>
      <c r="AQ106" s="122">
        <v>105060</v>
      </c>
      <c r="AR106" s="414"/>
      <c r="AS106" s="122">
        <v>11638.4333333333</v>
      </c>
      <c r="AT106" s="122">
        <v>14346.766666666699</v>
      </c>
      <c r="AU106" s="122">
        <v>14346.766666666699</v>
      </c>
      <c r="AV106" s="122">
        <v>14346.766666666699</v>
      </c>
      <c r="AW106" s="122">
        <v>14346.766666666699</v>
      </c>
      <c r="AX106" s="122">
        <v>14346.766666666699</v>
      </c>
      <c r="AY106" s="122">
        <v>14346.766666666699</v>
      </c>
      <c r="AZ106" s="122">
        <v>14346.766666666699</v>
      </c>
      <c r="BA106" s="122">
        <v>14346.766666666699</v>
      </c>
      <c r="BB106" s="122">
        <v>14346.766666666699</v>
      </c>
      <c r="BC106" s="122">
        <v>14346.766666666699</v>
      </c>
      <c r="BD106" s="122">
        <v>14346.766666666699</v>
      </c>
      <c r="BE106" s="122">
        <v>172161.2</v>
      </c>
      <c r="BF106" s="414"/>
    </row>
    <row r="107" spans="1:58" s="413" customFormat="1" ht="12" hidden="1" customHeight="1" outlineLevel="1">
      <c r="A107" s="428">
        <v>105</v>
      </c>
      <c r="B107" s="413" t="s">
        <v>207</v>
      </c>
      <c r="C107" s="122">
        <v>0</v>
      </c>
      <c r="D107" s="122">
        <v>0</v>
      </c>
      <c r="E107" s="122">
        <v>0</v>
      </c>
      <c r="F107" s="122">
        <v>0</v>
      </c>
      <c r="G107" s="122">
        <v>0</v>
      </c>
      <c r="H107" s="122">
        <v>0</v>
      </c>
      <c r="I107" s="122">
        <v>0</v>
      </c>
      <c r="J107" s="122">
        <v>0</v>
      </c>
      <c r="K107" s="122">
        <v>0</v>
      </c>
      <c r="L107" s="122">
        <v>0</v>
      </c>
      <c r="M107" s="122">
        <v>0</v>
      </c>
      <c r="N107" s="122">
        <v>0</v>
      </c>
      <c r="O107" s="122">
        <v>0</v>
      </c>
      <c r="P107" s="414"/>
      <c r="Q107" s="122">
        <v>0</v>
      </c>
      <c r="R107" s="122">
        <v>0</v>
      </c>
      <c r="S107" s="122">
        <v>0</v>
      </c>
      <c r="T107" s="122">
        <v>0</v>
      </c>
      <c r="U107" s="122">
        <v>0</v>
      </c>
      <c r="V107" s="122">
        <v>0</v>
      </c>
      <c r="W107" s="122">
        <v>0</v>
      </c>
      <c r="X107" s="122">
        <v>0</v>
      </c>
      <c r="Y107" s="122">
        <v>0</v>
      </c>
      <c r="Z107" s="122">
        <v>0</v>
      </c>
      <c r="AA107" s="122">
        <v>0</v>
      </c>
      <c r="AB107" s="122">
        <v>0</v>
      </c>
      <c r="AC107" s="122">
        <v>0</v>
      </c>
      <c r="AD107" s="414"/>
      <c r="AE107" s="122">
        <v>0</v>
      </c>
      <c r="AF107" s="122">
        <v>0</v>
      </c>
      <c r="AG107" s="122">
        <v>0</v>
      </c>
      <c r="AH107" s="122">
        <v>0</v>
      </c>
      <c r="AI107" s="122">
        <v>0</v>
      </c>
      <c r="AJ107" s="122">
        <v>0</v>
      </c>
      <c r="AK107" s="122">
        <v>0</v>
      </c>
      <c r="AL107" s="122">
        <v>0</v>
      </c>
      <c r="AM107" s="122">
        <v>0</v>
      </c>
      <c r="AN107" s="122">
        <v>0</v>
      </c>
      <c r="AO107" s="122">
        <v>0</v>
      </c>
      <c r="AP107" s="122">
        <v>0</v>
      </c>
      <c r="AQ107" s="122">
        <v>0</v>
      </c>
      <c r="AR107" s="414"/>
      <c r="AS107" s="122">
        <v>0</v>
      </c>
      <c r="AT107" s="122">
        <v>0</v>
      </c>
      <c r="AU107" s="122">
        <v>0</v>
      </c>
      <c r="AV107" s="122">
        <v>0</v>
      </c>
      <c r="AW107" s="122">
        <v>0</v>
      </c>
      <c r="AX107" s="122">
        <v>0</v>
      </c>
      <c r="AY107" s="122">
        <v>0</v>
      </c>
      <c r="AZ107" s="122">
        <v>0</v>
      </c>
      <c r="BA107" s="122">
        <v>0</v>
      </c>
      <c r="BB107" s="122">
        <v>0</v>
      </c>
      <c r="BC107" s="122">
        <v>0</v>
      </c>
      <c r="BD107" s="122">
        <v>0</v>
      </c>
      <c r="BE107" s="122">
        <v>0</v>
      </c>
      <c r="BF107" s="414"/>
    </row>
    <row r="108" spans="1:58" s="413" customFormat="1" ht="12" hidden="1" customHeight="1" outlineLevel="1">
      <c r="A108" s="428">
        <v>106</v>
      </c>
      <c r="B108" s="413" t="s">
        <v>208</v>
      </c>
      <c r="C108" s="122">
        <v>0</v>
      </c>
      <c r="D108" s="122">
        <v>0</v>
      </c>
      <c r="E108" s="122">
        <v>0</v>
      </c>
      <c r="F108" s="122">
        <v>0</v>
      </c>
      <c r="G108" s="122">
        <v>0</v>
      </c>
      <c r="H108" s="122">
        <v>0</v>
      </c>
      <c r="I108" s="122">
        <v>0</v>
      </c>
      <c r="J108" s="122">
        <v>0</v>
      </c>
      <c r="K108" s="122">
        <v>0</v>
      </c>
      <c r="L108" s="122">
        <v>0</v>
      </c>
      <c r="M108" s="122">
        <v>0</v>
      </c>
      <c r="N108" s="122">
        <v>0</v>
      </c>
      <c r="O108" s="122">
        <v>0</v>
      </c>
      <c r="P108" s="414"/>
      <c r="Q108" s="122">
        <v>0</v>
      </c>
      <c r="R108" s="122">
        <v>0</v>
      </c>
      <c r="S108" s="122">
        <v>0</v>
      </c>
      <c r="T108" s="122">
        <v>0</v>
      </c>
      <c r="U108" s="122">
        <v>0</v>
      </c>
      <c r="V108" s="122">
        <v>0</v>
      </c>
      <c r="W108" s="122">
        <v>0</v>
      </c>
      <c r="X108" s="122">
        <v>0</v>
      </c>
      <c r="Y108" s="122">
        <v>0</v>
      </c>
      <c r="Z108" s="122">
        <v>0</v>
      </c>
      <c r="AA108" s="122">
        <v>0</v>
      </c>
      <c r="AB108" s="122">
        <v>0</v>
      </c>
      <c r="AC108" s="122">
        <v>0</v>
      </c>
      <c r="AD108" s="414"/>
      <c r="AE108" s="122">
        <v>0</v>
      </c>
      <c r="AF108" s="122">
        <v>0</v>
      </c>
      <c r="AG108" s="122">
        <v>0</v>
      </c>
      <c r="AH108" s="122">
        <v>0</v>
      </c>
      <c r="AI108" s="122">
        <v>0</v>
      </c>
      <c r="AJ108" s="122">
        <v>0</v>
      </c>
      <c r="AK108" s="122">
        <v>0</v>
      </c>
      <c r="AL108" s="122">
        <v>0</v>
      </c>
      <c r="AM108" s="122">
        <v>0</v>
      </c>
      <c r="AN108" s="122">
        <v>0</v>
      </c>
      <c r="AO108" s="122">
        <v>0</v>
      </c>
      <c r="AP108" s="122">
        <v>0</v>
      </c>
      <c r="AQ108" s="122">
        <v>0</v>
      </c>
      <c r="AR108" s="414"/>
      <c r="AS108" s="122">
        <v>0</v>
      </c>
      <c r="AT108" s="122">
        <v>0</v>
      </c>
      <c r="AU108" s="122">
        <v>0</v>
      </c>
      <c r="AV108" s="122">
        <v>0</v>
      </c>
      <c r="AW108" s="122">
        <v>0</v>
      </c>
      <c r="AX108" s="122">
        <v>0</v>
      </c>
      <c r="AY108" s="122">
        <v>0</v>
      </c>
      <c r="AZ108" s="122">
        <v>0</v>
      </c>
      <c r="BA108" s="122">
        <v>0</v>
      </c>
      <c r="BB108" s="122">
        <v>0</v>
      </c>
      <c r="BC108" s="122">
        <v>0</v>
      </c>
      <c r="BD108" s="122">
        <v>0</v>
      </c>
      <c r="BE108" s="122">
        <v>0</v>
      </c>
      <c r="BF108" s="414"/>
    </row>
    <row r="109" spans="1:58" s="413" customFormat="1" ht="12" hidden="1" customHeight="1" outlineLevel="1">
      <c r="A109" s="428">
        <v>107</v>
      </c>
      <c r="B109" s="413" t="s">
        <v>209</v>
      </c>
      <c r="C109" s="122">
        <v>5416.6666666666697</v>
      </c>
      <c r="D109" s="122">
        <v>5416.6666666666697</v>
      </c>
      <c r="E109" s="122">
        <v>5416.6666666666697</v>
      </c>
      <c r="F109" s="122">
        <v>5416.6666666666697</v>
      </c>
      <c r="G109" s="122">
        <v>5416.6666666666697</v>
      </c>
      <c r="H109" s="122">
        <v>5416.6666666666697</v>
      </c>
      <c r="I109" s="122">
        <v>5416.6666666666697</v>
      </c>
      <c r="J109" s="122">
        <v>5416.6666666666697</v>
      </c>
      <c r="K109" s="122">
        <v>5416.6666666666697</v>
      </c>
      <c r="L109" s="122">
        <v>5416.6666666666697</v>
      </c>
      <c r="M109" s="122">
        <v>5416.6666666666697</v>
      </c>
      <c r="N109" s="122">
        <v>5416.6666666666697</v>
      </c>
      <c r="O109" s="122">
        <v>65000</v>
      </c>
      <c r="P109" s="414"/>
      <c r="Q109" s="122">
        <v>6916.6666666666697</v>
      </c>
      <c r="R109" s="122">
        <v>8416.6666666666697</v>
      </c>
      <c r="S109" s="122">
        <v>8416.6666666666697</v>
      </c>
      <c r="T109" s="122">
        <v>8416.6666666666697</v>
      </c>
      <c r="U109" s="122">
        <v>8416.6666666666697</v>
      </c>
      <c r="V109" s="122">
        <v>8416.6666666666697</v>
      </c>
      <c r="W109" s="122">
        <v>8416.6666666666697</v>
      </c>
      <c r="X109" s="122">
        <v>8416.6666666666697</v>
      </c>
      <c r="Y109" s="122">
        <v>8416.6666666666697</v>
      </c>
      <c r="Z109" s="122">
        <v>8416.6666666666697</v>
      </c>
      <c r="AA109" s="122">
        <v>8416.6666666666697</v>
      </c>
      <c r="AB109" s="122">
        <v>8416.6666666666697</v>
      </c>
      <c r="AC109" s="122">
        <v>101000</v>
      </c>
      <c r="AD109" s="414"/>
      <c r="AE109" s="122">
        <v>8513.3333333333303</v>
      </c>
      <c r="AF109" s="122">
        <v>14621.666666666701</v>
      </c>
      <c r="AG109" s="122">
        <v>14621.666666666701</v>
      </c>
      <c r="AH109" s="122">
        <v>14621.666666666701</v>
      </c>
      <c r="AI109" s="122">
        <v>14621.666666666701</v>
      </c>
      <c r="AJ109" s="122">
        <v>14621.666666666701</v>
      </c>
      <c r="AK109" s="122">
        <v>14621.666666666701</v>
      </c>
      <c r="AL109" s="122">
        <v>14621.666666666701</v>
      </c>
      <c r="AM109" s="122">
        <v>14621.666666666701</v>
      </c>
      <c r="AN109" s="122">
        <v>14621.666666666701</v>
      </c>
      <c r="AO109" s="122">
        <v>14621.666666666701</v>
      </c>
      <c r="AP109" s="122">
        <v>14621.666666666701</v>
      </c>
      <c r="AQ109" s="122">
        <v>173900</v>
      </c>
      <c r="AR109" s="414"/>
      <c r="AS109" s="122">
        <v>10274.799999999999</v>
      </c>
      <c r="AT109" s="122">
        <v>14914.1</v>
      </c>
      <c r="AU109" s="122">
        <v>14914.1</v>
      </c>
      <c r="AV109" s="122">
        <v>14914.1</v>
      </c>
      <c r="AW109" s="122">
        <v>14914.1</v>
      </c>
      <c r="AX109" s="122">
        <v>14914.1</v>
      </c>
      <c r="AY109" s="122">
        <v>14914.1</v>
      </c>
      <c r="AZ109" s="122">
        <v>14914.1</v>
      </c>
      <c r="BA109" s="122">
        <v>14914.1</v>
      </c>
      <c r="BB109" s="122">
        <v>14914.1</v>
      </c>
      <c r="BC109" s="122">
        <v>14914.1</v>
      </c>
      <c r="BD109" s="122">
        <v>14914.1</v>
      </c>
      <c r="BE109" s="122">
        <v>178969.2</v>
      </c>
      <c r="BF109" s="414"/>
    </row>
    <row r="110" spans="1:58" s="413" customFormat="1" ht="12" hidden="1" customHeight="1" outlineLevel="1">
      <c r="A110" s="428">
        <v>108</v>
      </c>
      <c r="B110" s="413" t="s">
        <v>210</v>
      </c>
      <c r="C110" s="122">
        <v>0</v>
      </c>
      <c r="D110" s="122">
        <v>0</v>
      </c>
      <c r="E110" s="122">
        <v>0</v>
      </c>
      <c r="F110" s="122">
        <v>0</v>
      </c>
      <c r="G110" s="122">
        <v>0</v>
      </c>
      <c r="H110" s="122">
        <v>0</v>
      </c>
      <c r="I110" s="122">
        <v>0</v>
      </c>
      <c r="J110" s="122">
        <v>0</v>
      </c>
      <c r="K110" s="122">
        <v>0</v>
      </c>
      <c r="L110" s="122">
        <v>0</v>
      </c>
      <c r="M110" s="122">
        <v>0</v>
      </c>
      <c r="N110" s="122">
        <v>0</v>
      </c>
      <c r="O110" s="122">
        <v>0</v>
      </c>
      <c r="P110" s="414"/>
      <c r="Q110" s="122">
        <v>0</v>
      </c>
      <c r="R110" s="122">
        <v>0</v>
      </c>
      <c r="S110" s="122">
        <v>0</v>
      </c>
      <c r="T110" s="122">
        <v>0</v>
      </c>
      <c r="U110" s="122">
        <v>0</v>
      </c>
      <c r="V110" s="122">
        <v>0</v>
      </c>
      <c r="W110" s="122">
        <v>0</v>
      </c>
      <c r="X110" s="122">
        <v>0</v>
      </c>
      <c r="Y110" s="122">
        <v>0</v>
      </c>
      <c r="Z110" s="122">
        <v>0</v>
      </c>
      <c r="AA110" s="122">
        <v>0</v>
      </c>
      <c r="AB110" s="122">
        <v>0</v>
      </c>
      <c r="AC110" s="122">
        <v>0</v>
      </c>
      <c r="AD110" s="414"/>
      <c r="AE110" s="122">
        <v>0</v>
      </c>
      <c r="AF110" s="122">
        <v>0</v>
      </c>
      <c r="AG110" s="122">
        <v>0</v>
      </c>
      <c r="AH110" s="122">
        <v>0</v>
      </c>
      <c r="AI110" s="122">
        <v>0</v>
      </c>
      <c r="AJ110" s="122">
        <v>0</v>
      </c>
      <c r="AK110" s="122">
        <v>0</v>
      </c>
      <c r="AL110" s="122">
        <v>0</v>
      </c>
      <c r="AM110" s="122">
        <v>0</v>
      </c>
      <c r="AN110" s="122">
        <v>0</v>
      </c>
      <c r="AO110" s="122">
        <v>0</v>
      </c>
      <c r="AP110" s="122">
        <v>0</v>
      </c>
      <c r="AQ110" s="122">
        <v>0</v>
      </c>
      <c r="AR110" s="414"/>
      <c r="AS110" s="122">
        <v>0</v>
      </c>
      <c r="AT110" s="122">
        <v>0</v>
      </c>
      <c r="AU110" s="122">
        <v>0</v>
      </c>
      <c r="AV110" s="122">
        <v>0</v>
      </c>
      <c r="AW110" s="122">
        <v>0</v>
      </c>
      <c r="AX110" s="122">
        <v>0</v>
      </c>
      <c r="AY110" s="122">
        <v>0</v>
      </c>
      <c r="AZ110" s="122">
        <v>0</v>
      </c>
      <c r="BA110" s="122">
        <v>0</v>
      </c>
      <c r="BB110" s="122">
        <v>0</v>
      </c>
      <c r="BC110" s="122">
        <v>0</v>
      </c>
      <c r="BD110" s="122">
        <v>0</v>
      </c>
      <c r="BE110" s="122">
        <v>0</v>
      </c>
      <c r="BF110" s="414"/>
    </row>
    <row r="111" spans="1:58" s="413" customFormat="1" ht="12" hidden="1" customHeight="1" outlineLevel="1">
      <c r="A111" s="428">
        <v>110</v>
      </c>
      <c r="B111" s="413" t="s">
        <v>211</v>
      </c>
      <c r="C111" s="122">
        <v>0</v>
      </c>
      <c r="D111" s="122">
        <v>0</v>
      </c>
      <c r="E111" s="122">
        <v>0</v>
      </c>
      <c r="F111" s="122">
        <v>0</v>
      </c>
      <c r="G111" s="122">
        <v>0</v>
      </c>
      <c r="H111" s="122">
        <v>0</v>
      </c>
      <c r="I111" s="122">
        <v>0</v>
      </c>
      <c r="J111" s="122">
        <v>0</v>
      </c>
      <c r="K111" s="122">
        <v>0</v>
      </c>
      <c r="L111" s="122">
        <v>0</v>
      </c>
      <c r="M111" s="122">
        <v>0</v>
      </c>
      <c r="N111" s="122">
        <v>0</v>
      </c>
      <c r="O111" s="122">
        <v>0</v>
      </c>
      <c r="P111" s="414"/>
      <c r="Q111" s="122">
        <v>0</v>
      </c>
      <c r="R111" s="122">
        <v>0</v>
      </c>
      <c r="S111" s="122">
        <v>0</v>
      </c>
      <c r="T111" s="122">
        <v>0</v>
      </c>
      <c r="U111" s="122">
        <v>0</v>
      </c>
      <c r="V111" s="122">
        <v>0</v>
      </c>
      <c r="W111" s="122">
        <v>0</v>
      </c>
      <c r="X111" s="122">
        <v>0</v>
      </c>
      <c r="Y111" s="122">
        <v>0</v>
      </c>
      <c r="Z111" s="122">
        <v>0</v>
      </c>
      <c r="AA111" s="122">
        <v>0</v>
      </c>
      <c r="AB111" s="122">
        <v>0</v>
      </c>
      <c r="AC111" s="122">
        <v>0</v>
      </c>
      <c r="AD111" s="414"/>
      <c r="AE111" s="122">
        <v>0</v>
      </c>
      <c r="AF111" s="122">
        <v>0</v>
      </c>
      <c r="AG111" s="122">
        <v>0</v>
      </c>
      <c r="AH111" s="122">
        <v>0</v>
      </c>
      <c r="AI111" s="122">
        <v>0</v>
      </c>
      <c r="AJ111" s="122">
        <v>0</v>
      </c>
      <c r="AK111" s="122">
        <v>0</v>
      </c>
      <c r="AL111" s="122">
        <v>0</v>
      </c>
      <c r="AM111" s="122">
        <v>0</v>
      </c>
      <c r="AN111" s="122">
        <v>0</v>
      </c>
      <c r="AO111" s="122">
        <v>0</v>
      </c>
      <c r="AP111" s="122">
        <v>0</v>
      </c>
      <c r="AQ111" s="122">
        <v>0</v>
      </c>
      <c r="AR111" s="414"/>
      <c r="AS111" s="122">
        <v>0</v>
      </c>
      <c r="AT111" s="122">
        <v>0</v>
      </c>
      <c r="AU111" s="122">
        <v>0</v>
      </c>
      <c r="AV111" s="122">
        <v>0</v>
      </c>
      <c r="AW111" s="122">
        <v>0</v>
      </c>
      <c r="AX111" s="122">
        <v>0</v>
      </c>
      <c r="AY111" s="122">
        <v>0</v>
      </c>
      <c r="AZ111" s="122">
        <v>0</v>
      </c>
      <c r="BA111" s="122">
        <v>0</v>
      </c>
      <c r="BB111" s="122">
        <v>0</v>
      </c>
      <c r="BC111" s="122">
        <v>0</v>
      </c>
      <c r="BD111" s="122">
        <v>0</v>
      </c>
      <c r="BE111" s="122">
        <v>0</v>
      </c>
      <c r="BF111" s="414"/>
    </row>
    <row r="112" spans="1:58" s="413" customFormat="1" ht="12" hidden="1" customHeight="1" outlineLevel="1">
      <c r="A112" s="428">
        <v>112</v>
      </c>
      <c r="B112" s="413" t="s">
        <v>212</v>
      </c>
      <c r="C112" s="122">
        <v>0</v>
      </c>
      <c r="D112" s="122">
        <v>0</v>
      </c>
      <c r="E112" s="122">
        <v>0</v>
      </c>
      <c r="F112" s="122">
        <v>0</v>
      </c>
      <c r="G112" s="122">
        <v>0</v>
      </c>
      <c r="H112" s="122">
        <v>0</v>
      </c>
      <c r="I112" s="122">
        <v>0</v>
      </c>
      <c r="J112" s="122">
        <v>0</v>
      </c>
      <c r="K112" s="122">
        <v>0</v>
      </c>
      <c r="L112" s="122">
        <v>0</v>
      </c>
      <c r="M112" s="122">
        <v>0</v>
      </c>
      <c r="N112" s="122">
        <v>0</v>
      </c>
      <c r="O112" s="122">
        <v>0</v>
      </c>
      <c r="P112" s="414"/>
      <c r="Q112" s="122">
        <v>0</v>
      </c>
      <c r="R112" s="122">
        <v>0</v>
      </c>
      <c r="S112" s="122">
        <v>0</v>
      </c>
      <c r="T112" s="122">
        <v>0</v>
      </c>
      <c r="U112" s="122">
        <v>0</v>
      </c>
      <c r="V112" s="122">
        <v>0</v>
      </c>
      <c r="W112" s="122">
        <v>0</v>
      </c>
      <c r="X112" s="122">
        <v>0</v>
      </c>
      <c r="Y112" s="122">
        <v>0</v>
      </c>
      <c r="Z112" s="122">
        <v>0</v>
      </c>
      <c r="AA112" s="122">
        <v>0</v>
      </c>
      <c r="AB112" s="122">
        <v>0</v>
      </c>
      <c r="AC112" s="122">
        <v>0</v>
      </c>
      <c r="AD112" s="414"/>
      <c r="AE112" s="122">
        <v>0</v>
      </c>
      <c r="AF112" s="122">
        <v>0</v>
      </c>
      <c r="AG112" s="122">
        <v>0</v>
      </c>
      <c r="AH112" s="122">
        <v>0</v>
      </c>
      <c r="AI112" s="122">
        <v>0</v>
      </c>
      <c r="AJ112" s="122">
        <v>0</v>
      </c>
      <c r="AK112" s="122">
        <v>0</v>
      </c>
      <c r="AL112" s="122">
        <v>0</v>
      </c>
      <c r="AM112" s="122">
        <v>0</v>
      </c>
      <c r="AN112" s="122">
        <v>0</v>
      </c>
      <c r="AO112" s="122">
        <v>0</v>
      </c>
      <c r="AP112" s="122">
        <v>0</v>
      </c>
      <c r="AQ112" s="122">
        <v>0</v>
      </c>
      <c r="AR112" s="414"/>
      <c r="AS112" s="122">
        <v>0</v>
      </c>
      <c r="AT112" s="122">
        <v>0</v>
      </c>
      <c r="AU112" s="122">
        <v>0</v>
      </c>
      <c r="AV112" s="122">
        <v>0</v>
      </c>
      <c r="AW112" s="122">
        <v>0</v>
      </c>
      <c r="AX112" s="122">
        <v>0</v>
      </c>
      <c r="AY112" s="122">
        <v>0</v>
      </c>
      <c r="AZ112" s="122">
        <v>0</v>
      </c>
      <c r="BA112" s="122">
        <v>0</v>
      </c>
      <c r="BB112" s="122">
        <v>0</v>
      </c>
      <c r="BC112" s="122">
        <v>0</v>
      </c>
      <c r="BD112" s="122">
        <v>0</v>
      </c>
      <c r="BE112" s="122">
        <v>0</v>
      </c>
      <c r="BF112" s="414"/>
    </row>
    <row r="113" spans="1:58" s="413" customFormat="1" ht="12" hidden="1" customHeight="1" outlineLevel="1">
      <c r="A113" s="428">
        <v>113</v>
      </c>
      <c r="B113" s="413" t="s">
        <v>213</v>
      </c>
      <c r="C113" s="122">
        <v>0</v>
      </c>
      <c r="D113" s="122">
        <v>0</v>
      </c>
      <c r="E113" s="122">
        <v>0</v>
      </c>
      <c r="F113" s="122">
        <v>0</v>
      </c>
      <c r="G113" s="122">
        <v>0</v>
      </c>
      <c r="H113" s="122">
        <v>0</v>
      </c>
      <c r="I113" s="122">
        <v>0</v>
      </c>
      <c r="J113" s="122">
        <v>0</v>
      </c>
      <c r="K113" s="122">
        <v>0</v>
      </c>
      <c r="L113" s="122">
        <v>0</v>
      </c>
      <c r="M113" s="122">
        <v>0</v>
      </c>
      <c r="N113" s="122">
        <v>0</v>
      </c>
      <c r="O113" s="122">
        <v>0</v>
      </c>
      <c r="P113" s="414"/>
      <c r="Q113" s="122">
        <v>0</v>
      </c>
      <c r="R113" s="122">
        <v>0</v>
      </c>
      <c r="S113" s="122">
        <v>0</v>
      </c>
      <c r="T113" s="122">
        <v>0</v>
      </c>
      <c r="U113" s="122">
        <v>0</v>
      </c>
      <c r="V113" s="122">
        <v>0</v>
      </c>
      <c r="W113" s="122">
        <v>0</v>
      </c>
      <c r="X113" s="122">
        <v>0</v>
      </c>
      <c r="Y113" s="122">
        <v>0</v>
      </c>
      <c r="Z113" s="122">
        <v>0</v>
      </c>
      <c r="AA113" s="122">
        <v>0</v>
      </c>
      <c r="AB113" s="122">
        <v>0</v>
      </c>
      <c r="AC113" s="122">
        <v>0</v>
      </c>
      <c r="AD113" s="414"/>
      <c r="AE113" s="122">
        <v>0</v>
      </c>
      <c r="AF113" s="122">
        <v>0</v>
      </c>
      <c r="AG113" s="122">
        <v>0</v>
      </c>
      <c r="AH113" s="122">
        <v>0</v>
      </c>
      <c r="AI113" s="122">
        <v>0</v>
      </c>
      <c r="AJ113" s="122">
        <v>0</v>
      </c>
      <c r="AK113" s="122">
        <v>0</v>
      </c>
      <c r="AL113" s="122">
        <v>0</v>
      </c>
      <c r="AM113" s="122">
        <v>0</v>
      </c>
      <c r="AN113" s="122">
        <v>0</v>
      </c>
      <c r="AO113" s="122">
        <v>0</v>
      </c>
      <c r="AP113" s="122">
        <v>0</v>
      </c>
      <c r="AQ113" s="122">
        <v>0</v>
      </c>
      <c r="AR113" s="414"/>
      <c r="AS113" s="122">
        <v>0</v>
      </c>
      <c r="AT113" s="122">
        <v>0</v>
      </c>
      <c r="AU113" s="122">
        <v>0</v>
      </c>
      <c r="AV113" s="122">
        <v>0</v>
      </c>
      <c r="AW113" s="122">
        <v>0</v>
      </c>
      <c r="AX113" s="122">
        <v>0</v>
      </c>
      <c r="AY113" s="122">
        <v>0</v>
      </c>
      <c r="AZ113" s="122">
        <v>0</v>
      </c>
      <c r="BA113" s="122">
        <v>0</v>
      </c>
      <c r="BB113" s="122">
        <v>0</v>
      </c>
      <c r="BC113" s="122">
        <v>0</v>
      </c>
      <c r="BD113" s="122">
        <v>0</v>
      </c>
      <c r="BE113" s="122">
        <v>0</v>
      </c>
      <c r="BF113" s="414"/>
    </row>
    <row r="114" spans="1:58" s="413" customFormat="1" ht="12" hidden="1" customHeight="1" outlineLevel="1">
      <c r="A114" s="428">
        <v>114</v>
      </c>
      <c r="B114" s="413" t="s">
        <v>214</v>
      </c>
      <c r="C114" s="122">
        <v>0</v>
      </c>
      <c r="D114" s="122">
        <v>0</v>
      </c>
      <c r="E114" s="122">
        <v>0</v>
      </c>
      <c r="F114" s="122">
        <v>0</v>
      </c>
      <c r="G114" s="122">
        <v>0</v>
      </c>
      <c r="H114" s="122">
        <v>0</v>
      </c>
      <c r="I114" s="122">
        <v>0</v>
      </c>
      <c r="J114" s="122">
        <v>0</v>
      </c>
      <c r="K114" s="122">
        <v>0</v>
      </c>
      <c r="L114" s="122">
        <v>0</v>
      </c>
      <c r="M114" s="122">
        <v>0</v>
      </c>
      <c r="N114" s="122">
        <v>0</v>
      </c>
      <c r="O114" s="122">
        <v>0</v>
      </c>
      <c r="P114" s="414"/>
      <c r="Q114" s="122">
        <v>0</v>
      </c>
      <c r="R114" s="122">
        <v>0</v>
      </c>
      <c r="S114" s="122">
        <v>0</v>
      </c>
      <c r="T114" s="122">
        <v>0</v>
      </c>
      <c r="U114" s="122">
        <v>0</v>
      </c>
      <c r="V114" s="122">
        <v>0</v>
      </c>
      <c r="W114" s="122">
        <v>0</v>
      </c>
      <c r="X114" s="122">
        <v>0</v>
      </c>
      <c r="Y114" s="122">
        <v>0</v>
      </c>
      <c r="Z114" s="122">
        <v>0</v>
      </c>
      <c r="AA114" s="122">
        <v>0</v>
      </c>
      <c r="AB114" s="122">
        <v>0</v>
      </c>
      <c r="AC114" s="122">
        <v>0</v>
      </c>
      <c r="AD114" s="414"/>
      <c r="AE114" s="122">
        <v>0</v>
      </c>
      <c r="AF114" s="122">
        <v>0</v>
      </c>
      <c r="AG114" s="122">
        <v>0</v>
      </c>
      <c r="AH114" s="122">
        <v>0</v>
      </c>
      <c r="AI114" s="122">
        <v>0</v>
      </c>
      <c r="AJ114" s="122">
        <v>0</v>
      </c>
      <c r="AK114" s="122">
        <v>0</v>
      </c>
      <c r="AL114" s="122">
        <v>0</v>
      </c>
      <c r="AM114" s="122">
        <v>0</v>
      </c>
      <c r="AN114" s="122">
        <v>0</v>
      </c>
      <c r="AO114" s="122">
        <v>0</v>
      </c>
      <c r="AP114" s="122">
        <v>0</v>
      </c>
      <c r="AQ114" s="122">
        <v>0</v>
      </c>
      <c r="AR114" s="414"/>
      <c r="AS114" s="122">
        <v>0</v>
      </c>
      <c r="AT114" s="122">
        <v>0</v>
      </c>
      <c r="AU114" s="122">
        <v>0</v>
      </c>
      <c r="AV114" s="122">
        <v>0</v>
      </c>
      <c r="AW114" s="122">
        <v>0</v>
      </c>
      <c r="AX114" s="122">
        <v>0</v>
      </c>
      <c r="AY114" s="122">
        <v>0</v>
      </c>
      <c r="AZ114" s="122">
        <v>0</v>
      </c>
      <c r="BA114" s="122">
        <v>0</v>
      </c>
      <c r="BB114" s="122">
        <v>0</v>
      </c>
      <c r="BC114" s="122">
        <v>0</v>
      </c>
      <c r="BD114" s="122">
        <v>0</v>
      </c>
      <c r="BE114" s="122">
        <v>0</v>
      </c>
      <c r="BF114" s="414"/>
    </row>
    <row r="115" spans="1:58" s="413" customFormat="1" ht="12" hidden="1" customHeight="1" outlineLevel="1">
      <c r="A115" s="428">
        <v>115</v>
      </c>
      <c r="B115" s="413" t="s">
        <v>215</v>
      </c>
      <c r="C115" s="122">
        <v>0</v>
      </c>
      <c r="D115" s="122">
        <v>0</v>
      </c>
      <c r="E115" s="122">
        <v>0</v>
      </c>
      <c r="F115" s="122">
        <v>0</v>
      </c>
      <c r="G115" s="122">
        <v>0</v>
      </c>
      <c r="H115" s="122">
        <v>0</v>
      </c>
      <c r="I115" s="122">
        <v>0</v>
      </c>
      <c r="J115" s="122">
        <v>0</v>
      </c>
      <c r="K115" s="122">
        <v>0</v>
      </c>
      <c r="L115" s="122">
        <v>0</v>
      </c>
      <c r="M115" s="122">
        <v>0</v>
      </c>
      <c r="N115" s="122">
        <v>0</v>
      </c>
      <c r="O115" s="122">
        <v>0</v>
      </c>
      <c r="P115" s="414"/>
      <c r="Q115" s="122">
        <v>0</v>
      </c>
      <c r="R115" s="122">
        <v>0</v>
      </c>
      <c r="S115" s="122">
        <v>0</v>
      </c>
      <c r="T115" s="122">
        <v>0</v>
      </c>
      <c r="U115" s="122">
        <v>0</v>
      </c>
      <c r="V115" s="122">
        <v>0</v>
      </c>
      <c r="W115" s="122">
        <v>0</v>
      </c>
      <c r="X115" s="122">
        <v>0</v>
      </c>
      <c r="Y115" s="122">
        <v>0</v>
      </c>
      <c r="Z115" s="122">
        <v>0</v>
      </c>
      <c r="AA115" s="122">
        <v>0</v>
      </c>
      <c r="AB115" s="122">
        <v>0</v>
      </c>
      <c r="AC115" s="122">
        <v>0</v>
      </c>
      <c r="AD115" s="414"/>
      <c r="AE115" s="122">
        <v>0</v>
      </c>
      <c r="AF115" s="122">
        <v>0</v>
      </c>
      <c r="AG115" s="122">
        <v>0</v>
      </c>
      <c r="AH115" s="122">
        <v>0</v>
      </c>
      <c r="AI115" s="122">
        <v>0</v>
      </c>
      <c r="AJ115" s="122">
        <v>0</v>
      </c>
      <c r="AK115" s="122">
        <v>0</v>
      </c>
      <c r="AL115" s="122">
        <v>0</v>
      </c>
      <c r="AM115" s="122">
        <v>0</v>
      </c>
      <c r="AN115" s="122">
        <v>0</v>
      </c>
      <c r="AO115" s="122">
        <v>0</v>
      </c>
      <c r="AP115" s="122">
        <v>0</v>
      </c>
      <c r="AQ115" s="122">
        <v>0</v>
      </c>
      <c r="AR115" s="414"/>
      <c r="AS115" s="122">
        <v>0</v>
      </c>
      <c r="AT115" s="122">
        <v>0</v>
      </c>
      <c r="AU115" s="122">
        <v>0</v>
      </c>
      <c r="AV115" s="122">
        <v>0</v>
      </c>
      <c r="AW115" s="122">
        <v>0</v>
      </c>
      <c r="AX115" s="122">
        <v>0</v>
      </c>
      <c r="AY115" s="122">
        <v>0</v>
      </c>
      <c r="AZ115" s="122">
        <v>0</v>
      </c>
      <c r="BA115" s="122">
        <v>0</v>
      </c>
      <c r="BB115" s="122">
        <v>0</v>
      </c>
      <c r="BC115" s="122">
        <v>0</v>
      </c>
      <c r="BD115" s="122">
        <v>0</v>
      </c>
      <c r="BE115" s="122">
        <v>0</v>
      </c>
      <c r="BF115" s="414"/>
    </row>
    <row r="116" spans="1:58" s="413" customFormat="1" ht="12" hidden="1" customHeight="1" outlineLevel="1">
      <c r="A116" s="428">
        <v>120</v>
      </c>
      <c r="B116" s="413" t="s">
        <v>216</v>
      </c>
      <c r="C116" s="122">
        <v>0</v>
      </c>
      <c r="D116" s="122">
        <v>0</v>
      </c>
      <c r="E116" s="122">
        <v>0</v>
      </c>
      <c r="F116" s="122">
        <v>0</v>
      </c>
      <c r="G116" s="122">
        <v>0</v>
      </c>
      <c r="H116" s="122">
        <v>0</v>
      </c>
      <c r="I116" s="122">
        <v>0</v>
      </c>
      <c r="J116" s="122">
        <v>0</v>
      </c>
      <c r="K116" s="122">
        <v>0</v>
      </c>
      <c r="L116" s="122">
        <v>0</v>
      </c>
      <c r="M116" s="122">
        <v>0</v>
      </c>
      <c r="N116" s="122">
        <v>0</v>
      </c>
      <c r="O116" s="122">
        <v>0</v>
      </c>
      <c r="P116" s="414"/>
      <c r="Q116" s="122">
        <v>0</v>
      </c>
      <c r="R116" s="122">
        <v>0</v>
      </c>
      <c r="S116" s="122">
        <v>0</v>
      </c>
      <c r="T116" s="122">
        <v>0</v>
      </c>
      <c r="U116" s="122">
        <v>0</v>
      </c>
      <c r="V116" s="122">
        <v>0</v>
      </c>
      <c r="W116" s="122">
        <v>0</v>
      </c>
      <c r="X116" s="122">
        <v>0</v>
      </c>
      <c r="Y116" s="122">
        <v>0</v>
      </c>
      <c r="Z116" s="122">
        <v>0</v>
      </c>
      <c r="AA116" s="122">
        <v>0</v>
      </c>
      <c r="AB116" s="122">
        <v>0</v>
      </c>
      <c r="AC116" s="122">
        <v>0</v>
      </c>
      <c r="AD116" s="414"/>
      <c r="AE116" s="122">
        <v>0</v>
      </c>
      <c r="AF116" s="122">
        <v>0</v>
      </c>
      <c r="AG116" s="122">
        <v>0</v>
      </c>
      <c r="AH116" s="122">
        <v>0</v>
      </c>
      <c r="AI116" s="122">
        <v>0</v>
      </c>
      <c r="AJ116" s="122">
        <v>0</v>
      </c>
      <c r="AK116" s="122">
        <v>0</v>
      </c>
      <c r="AL116" s="122">
        <v>0</v>
      </c>
      <c r="AM116" s="122">
        <v>0</v>
      </c>
      <c r="AN116" s="122">
        <v>0</v>
      </c>
      <c r="AO116" s="122">
        <v>0</v>
      </c>
      <c r="AP116" s="122">
        <v>0</v>
      </c>
      <c r="AQ116" s="122">
        <v>0</v>
      </c>
      <c r="AR116" s="414"/>
      <c r="AS116" s="122">
        <v>0</v>
      </c>
      <c r="AT116" s="122">
        <v>0</v>
      </c>
      <c r="AU116" s="122">
        <v>0</v>
      </c>
      <c r="AV116" s="122">
        <v>0</v>
      </c>
      <c r="AW116" s="122">
        <v>0</v>
      </c>
      <c r="AX116" s="122">
        <v>0</v>
      </c>
      <c r="AY116" s="122">
        <v>0</v>
      </c>
      <c r="AZ116" s="122">
        <v>0</v>
      </c>
      <c r="BA116" s="122">
        <v>0</v>
      </c>
      <c r="BB116" s="122">
        <v>0</v>
      </c>
      <c r="BC116" s="122">
        <v>0</v>
      </c>
      <c r="BD116" s="122">
        <v>0</v>
      </c>
      <c r="BE116" s="122">
        <v>0</v>
      </c>
      <c r="BF116" s="414"/>
    </row>
    <row r="117" spans="1:58" s="413" customFormat="1" ht="12" hidden="1" customHeight="1" outlineLevel="1">
      <c r="A117" s="428">
        <v>121</v>
      </c>
      <c r="B117" s="413" t="s">
        <v>217</v>
      </c>
      <c r="C117" s="122">
        <v>0</v>
      </c>
      <c r="D117" s="122">
        <v>0</v>
      </c>
      <c r="E117" s="122">
        <v>0</v>
      </c>
      <c r="F117" s="122">
        <v>0</v>
      </c>
      <c r="G117" s="122">
        <v>0</v>
      </c>
      <c r="H117" s="122">
        <v>0</v>
      </c>
      <c r="I117" s="122">
        <v>0</v>
      </c>
      <c r="J117" s="122">
        <v>0</v>
      </c>
      <c r="K117" s="122">
        <v>0</v>
      </c>
      <c r="L117" s="122">
        <v>0</v>
      </c>
      <c r="M117" s="122">
        <v>0</v>
      </c>
      <c r="N117" s="122">
        <v>0</v>
      </c>
      <c r="O117" s="122">
        <v>0</v>
      </c>
      <c r="P117" s="414"/>
      <c r="Q117" s="122">
        <v>0</v>
      </c>
      <c r="R117" s="122">
        <v>0</v>
      </c>
      <c r="S117" s="122">
        <v>0</v>
      </c>
      <c r="T117" s="122">
        <v>0</v>
      </c>
      <c r="U117" s="122">
        <v>0</v>
      </c>
      <c r="V117" s="122">
        <v>0</v>
      </c>
      <c r="W117" s="122">
        <v>0</v>
      </c>
      <c r="X117" s="122">
        <v>0</v>
      </c>
      <c r="Y117" s="122">
        <v>0</v>
      </c>
      <c r="Z117" s="122">
        <v>0</v>
      </c>
      <c r="AA117" s="122">
        <v>0</v>
      </c>
      <c r="AB117" s="122">
        <v>0</v>
      </c>
      <c r="AC117" s="122">
        <v>0</v>
      </c>
      <c r="AD117" s="414"/>
      <c r="AE117" s="122">
        <v>0</v>
      </c>
      <c r="AF117" s="122">
        <v>0</v>
      </c>
      <c r="AG117" s="122">
        <v>0</v>
      </c>
      <c r="AH117" s="122">
        <v>0</v>
      </c>
      <c r="AI117" s="122">
        <v>0</v>
      </c>
      <c r="AJ117" s="122">
        <v>0</v>
      </c>
      <c r="AK117" s="122">
        <v>0</v>
      </c>
      <c r="AL117" s="122">
        <v>0</v>
      </c>
      <c r="AM117" s="122">
        <v>0</v>
      </c>
      <c r="AN117" s="122">
        <v>0</v>
      </c>
      <c r="AO117" s="122">
        <v>0</v>
      </c>
      <c r="AP117" s="122">
        <v>0</v>
      </c>
      <c r="AQ117" s="122">
        <v>0</v>
      </c>
      <c r="AR117" s="414"/>
      <c r="AS117" s="122">
        <v>0</v>
      </c>
      <c r="AT117" s="122">
        <v>0</v>
      </c>
      <c r="AU117" s="122">
        <v>0</v>
      </c>
      <c r="AV117" s="122">
        <v>0</v>
      </c>
      <c r="AW117" s="122">
        <v>0</v>
      </c>
      <c r="AX117" s="122">
        <v>0</v>
      </c>
      <c r="AY117" s="122">
        <v>0</v>
      </c>
      <c r="AZ117" s="122">
        <v>0</v>
      </c>
      <c r="BA117" s="122">
        <v>0</v>
      </c>
      <c r="BB117" s="122">
        <v>0</v>
      </c>
      <c r="BC117" s="122">
        <v>0</v>
      </c>
      <c r="BD117" s="122">
        <v>0</v>
      </c>
      <c r="BE117" s="122">
        <v>0</v>
      </c>
      <c r="BF117" s="414"/>
    </row>
    <row r="118" spans="1:58" s="413" customFormat="1" ht="12" hidden="1" customHeight="1" outlineLevel="1">
      <c r="A118" s="428">
        <v>122</v>
      </c>
      <c r="B118" s="413" t="s">
        <v>218</v>
      </c>
      <c r="C118" s="122">
        <v>0</v>
      </c>
      <c r="D118" s="122">
        <v>0</v>
      </c>
      <c r="E118" s="122">
        <v>0</v>
      </c>
      <c r="F118" s="122">
        <v>0</v>
      </c>
      <c r="G118" s="122">
        <v>0</v>
      </c>
      <c r="H118" s="122">
        <v>0</v>
      </c>
      <c r="I118" s="122">
        <v>0</v>
      </c>
      <c r="J118" s="122">
        <v>0</v>
      </c>
      <c r="K118" s="122">
        <v>0</v>
      </c>
      <c r="L118" s="122">
        <v>0</v>
      </c>
      <c r="M118" s="122">
        <v>0</v>
      </c>
      <c r="N118" s="122">
        <v>0</v>
      </c>
      <c r="O118" s="122">
        <v>0</v>
      </c>
      <c r="P118" s="414"/>
      <c r="Q118" s="122">
        <v>0</v>
      </c>
      <c r="R118" s="122">
        <v>0</v>
      </c>
      <c r="S118" s="122">
        <v>0</v>
      </c>
      <c r="T118" s="122">
        <v>0</v>
      </c>
      <c r="U118" s="122">
        <v>0</v>
      </c>
      <c r="V118" s="122">
        <v>0</v>
      </c>
      <c r="W118" s="122">
        <v>0</v>
      </c>
      <c r="X118" s="122">
        <v>0</v>
      </c>
      <c r="Y118" s="122">
        <v>0</v>
      </c>
      <c r="Z118" s="122">
        <v>0</v>
      </c>
      <c r="AA118" s="122">
        <v>0</v>
      </c>
      <c r="AB118" s="122">
        <v>0</v>
      </c>
      <c r="AC118" s="122">
        <v>0</v>
      </c>
      <c r="AD118" s="414"/>
      <c r="AE118" s="122">
        <v>0</v>
      </c>
      <c r="AF118" s="122">
        <v>0</v>
      </c>
      <c r="AG118" s="122">
        <v>0</v>
      </c>
      <c r="AH118" s="122">
        <v>0</v>
      </c>
      <c r="AI118" s="122">
        <v>0</v>
      </c>
      <c r="AJ118" s="122">
        <v>0</v>
      </c>
      <c r="AK118" s="122">
        <v>0</v>
      </c>
      <c r="AL118" s="122">
        <v>0</v>
      </c>
      <c r="AM118" s="122">
        <v>0</v>
      </c>
      <c r="AN118" s="122">
        <v>0</v>
      </c>
      <c r="AO118" s="122">
        <v>0</v>
      </c>
      <c r="AP118" s="122">
        <v>0</v>
      </c>
      <c r="AQ118" s="122">
        <v>0</v>
      </c>
      <c r="AR118" s="414"/>
      <c r="AS118" s="122">
        <v>0</v>
      </c>
      <c r="AT118" s="122">
        <v>0</v>
      </c>
      <c r="AU118" s="122">
        <v>0</v>
      </c>
      <c r="AV118" s="122">
        <v>0</v>
      </c>
      <c r="AW118" s="122">
        <v>0</v>
      </c>
      <c r="AX118" s="122">
        <v>0</v>
      </c>
      <c r="AY118" s="122">
        <v>0</v>
      </c>
      <c r="AZ118" s="122">
        <v>0</v>
      </c>
      <c r="BA118" s="122">
        <v>0</v>
      </c>
      <c r="BB118" s="122">
        <v>0</v>
      </c>
      <c r="BC118" s="122">
        <v>0</v>
      </c>
      <c r="BD118" s="122">
        <v>0</v>
      </c>
      <c r="BE118" s="122">
        <v>0</v>
      </c>
      <c r="BF118" s="414"/>
    </row>
    <row r="119" spans="1:58" s="413" customFormat="1" ht="12" hidden="1" customHeight="1" outlineLevel="1">
      <c r="A119" s="428">
        <v>123</v>
      </c>
      <c r="B119" s="413" t="s">
        <v>219</v>
      </c>
      <c r="C119" s="122">
        <v>0</v>
      </c>
      <c r="D119" s="122">
        <v>0</v>
      </c>
      <c r="E119" s="122">
        <v>0</v>
      </c>
      <c r="F119" s="122">
        <v>0</v>
      </c>
      <c r="G119" s="122">
        <v>0</v>
      </c>
      <c r="H119" s="122">
        <v>0</v>
      </c>
      <c r="I119" s="122">
        <v>0</v>
      </c>
      <c r="J119" s="122">
        <v>0</v>
      </c>
      <c r="K119" s="122">
        <v>0</v>
      </c>
      <c r="L119" s="122">
        <v>0</v>
      </c>
      <c r="M119" s="122">
        <v>0</v>
      </c>
      <c r="N119" s="122">
        <v>0</v>
      </c>
      <c r="O119" s="122">
        <v>0</v>
      </c>
      <c r="P119" s="414"/>
      <c r="Q119" s="122">
        <v>0</v>
      </c>
      <c r="R119" s="122">
        <v>0</v>
      </c>
      <c r="S119" s="122">
        <v>0</v>
      </c>
      <c r="T119" s="122">
        <v>0</v>
      </c>
      <c r="U119" s="122">
        <v>0</v>
      </c>
      <c r="V119" s="122">
        <v>0</v>
      </c>
      <c r="W119" s="122">
        <v>0</v>
      </c>
      <c r="X119" s="122">
        <v>0</v>
      </c>
      <c r="Y119" s="122">
        <v>0</v>
      </c>
      <c r="Z119" s="122">
        <v>0</v>
      </c>
      <c r="AA119" s="122">
        <v>0</v>
      </c>
      <c r="AB119" s="122">
        <v>0</v>
      </c>
      <c r="AC119" s="122">
        <v>0</v>
      </c>
      <c r="AD119" s="414"/>
      <c r="AE119" s="122">
        <v>0</v>
      </c>
      <c r="AF119" s="122">
        <v>0</v>
      </c>
      <c r="AG119" s="122">
        <v>0</v>
      </c>
      <c r="AH119" s="122">
        <v>0</v>
      </c>
      <c r="AI119" s="122">
        <v>0</v>
      </c>
      <c r="AJ119" s="122">
        <v>0</v>
      </c>
      <c r="AK119" s="122">
        <v>0</v>
      </c>
      <c r="AL119" s="122">
        <v>0</v>
      </c>
      <c r="AM119" s="122">
        <v>0</v>
      </c>
      <c r="AN119" s="122">
        <v>0</v>
      </c>
      <c r="AO119" s="122">
        <v>0</v>
      </c>
      <c r="AP119" s="122">
        <v>0</v>
      </c>
      <c r="AQ119" s="122">
        <v>0</v>
      </c>
      <c r="AR119" s="414"/>
      <c r="AS119" s="122">
        <v>0</v>
      </c>
      <c r="AT119" s="122">
        <v>0</v>
      </c>
      <c r="AU119" s="122">
        <v>0</v>
      </c>
      <c r="AV119" s="122">
        <v>0</v>
      </c>
      <c r="AW119" s="122">
        <v>0</v>
      </c>
      <c r="AX119" s="122">
        <v>0</v>
      </c>
      <c r="AY119" s="122">
        <v>0</v>
      </c>
      <c r="AZ119" s="122">
        <v>0</v>
      </c>
      <c r="BA119" s="122">
        <v>0</v>
      </c>
      <c r="BB119" s="122">
        <v>0</v>
      </c>
      <c r="BC119" s="122">
        <v>0</v>
      </c>
      <c r="BD119" s="122">
        <v>0</v>
      </c>
      <c r="BE119" s="122">
        <v>0</v>
      </c>
      <c r="BF119" s="414"/>
    </row>
    <row r="120" spans="1:58" s="413" customFormat="1" ht="12" hidden="1" customHeight="1" outlineLevel="1">
      <c r="A120" s="428">
        <v>124</v>
      </c>
      <c r="B120" s="413" t="s">
        <v>220</v>
      </c>
      <c r="C120" s="122">
        <v>0</v>
      </c>
      <c r="D120" s="122">
        <v>0</v>
      </c>
      <c r="E120" s="122">
        <v>0</v>
      </c>
      <c r="F120" s="122">
        <v>0</v>
      </c>
      <c r="G120" s="122">
        <v>0</v>
      </c>
      <c r="H120" s="122">
        <v>0</v>
      </c>
      <c r="I120" s="122">
        <v>0</v>
      </c>
      <c r="J120" s="122">
        <v>0</v>
      </c>
      <c r="K120" s="122">
        <v>0</v>
      </c>
      <c r="L120" s="122">
        <v>0</v>
      </c>
      <c r="M120" s="122">
        <v>0</v>
      </c>
      <c r="N120" s="122">
        <v>0</v>
      </c>
      <c r="O120" s="122">
        <v>0</v>
      </c>
      <c r="P120" s="414"/>
      <c r="Q120" s="122">
        <v>0</v>
      </c>
      <c r="R120" s="122">
        <v>0</v>
      </c>
      <c r="S120" s="122">
        <v>0</v>
      </c>
      <c r="T120" s="122">
        <v>0</v>
      </c>
      <c r="U120" s="122">
        <v>0</v>
      </c>
      <c r="V120" s="122">
        <v>0</v>
      </c>
      <c r="W120" s="122">
        <v>0</v>
      </c>
      <c r="X120" s="122">
        <v>0</v>
      </c>
      <c r="Y120" s="122">
        <v>0</v>
      </c>
      <c r="Z120" s="122">
        <v>0</v>
      </c>
      <c r="AA120" s="122">
        <v>0</v>
      </c>
      <c r="AB120" s="122">
        <v>0</v>
      </c>
      <c r="AC120" s="122">
        <v>0</v>
      </c>
      <c r="AD120" s="414"/>
      <c r="AE120" s="122">
        <v>0</v>
      </c>
      <c r="AF120" s="122">
        <v>0</v>
      </c>
      <c r="AG120" s="122">
        <v>0</v>
      </c>
      <c r="AH120" s="122">
        <v>0</v>
      </c>
      <c r="AI120" s="122">
        <v>0</v>
      </c>
      <c r="AJ120" s="122">
        <v>0</v>
      </c>
      <c r="AK120" s="122">
        <v>0</v>
      </c>
      <c r="AL120" s="122">
        <v>0</v>
      </c>
      <c r="AM120" s="122">
        <v>0</v>
      </c>
      <c r="AN120" s="122">
        <v>0</v>
      </c>
      <c r="AO120" s="122">
        <v>0</v>
      </c>
      <c r="AP120" s="122">
        <v>0</v>
      </c>
      <c r="AQ120" s="122">
        <v>0</v>
      </c>
      <c r="AR120" s="414"/>
      <c r="AS120" s="122">
        <v>0</v>
      </c>
      <c r="AT120" s="122">
        <v>0</v>
      </c>
      <c r="AU120" s="122">
        <v>0</v>
      </c>
      <c r="AV120" s="122">
        <v>0</v>
      </c>
      <c r="AW120" s="122">
        <v>0</v>
      </c>
      <c r="AX120" s="122">
        <v>0</v>
      </c>
      <c r="AY120" s="122">
        <v>0</v>
      </c>
      <c r="AZ120" s="122">
        <v>0</v>
      </c>
      <c r="BA120" s="122">
        <v>0</v>
      </c>
      <c r="BB120" s="122">
        <v>0</v>
      </c>
      <c r="BC120" s="122">
        <v>0</v>
      </c>
      <c r="BD120" s="122">
        <v>0</v>
      </c>
      <c r="BE120" s="122">
        <v>0</v>
      </c>
      <c r="BF120" s="414"/>
    </row>
    <row r="121" spans="1:58" s="413" customFormat="1" ht="12" hidden="1" customHeight="1" outlineLevel="1">
      <c r="A121" s="428">
        <v>125</v>
      </c>
      <c r="B121" s="413" t="s">
        <v>221</v>
      </c>
      <c r="C121" s="122">
        <v>0</v>
      </c>
      <c r="D121" s="122">
        <v>0</v>
      </c>
      <c r="E121" s="122">
        <v>0</v>
      </c>
      <c r="F121" s="122">
        <v>0</v>
      </c>
      <c r="G121" s="122">
        <v>0</v>
      </c>
      <c r="H121" s="122">
        <v>0</v>
      </c>
      <c r="I121" s="122">
        <v>0</v>
      </c>
      <c r="J121" s="122">
        <v>0</v>
      </c>
      <c r="K121" s="122">
        <v>0</v>
      </c>
      <c r="L121" s="122">
        <v>0</v>
      </c>
      <c r="M121" s="122">
        <v>0</v>
      </c>
      <c r="N121" s="122">
        <v>0</v>
      </c>
      <c r="O121" s="122">
        <v>0</v>
      </c>
      <c r="P121" s="414"/>
      <c r="Q121" s="122">
        <v>0</v>
      </c>
      <c r="R121" s="122">
        <v>0</v>
      </c>
      <c r="S121" s="122">
        <v>0</v>
      </c>
      <c r="T121" s="122">
        <v>0</v>
      </c>
      <c r="U121" s="122">
        <v>0</v>
      </c>
      <c r="V121" s="122">
        <v>0</v>
      </c>
      <c r="W121" s="122">
        <v>0</v>
      </c>
      <c r="X121" s="122">
        <v>0</v>
      </c>
      <c r="Y121" s="122">
        <v>0</v>
      </c>
      <c r="Z121" s="122">
        <v>0</v>
      </c>
      <c r="AA121" s="122">
        <v>0</v>
      </c>
      <c r="AB121" s="122">
        <v>0</v>
      </c>
      <c r="AC121" s="122">
        <v>0</v>
      </c>
      <c r="AD121" s="414"/>
      <c r="AE121" s="122">
        <v>0</v>
      </c>
      <c r="AF121" s="122">
        <v>0</v>
      </c>
      <c r="AG121" s="122">
        <v>0</v>
      </c>
      <c r="AH121" s="122">
        <v>0</v>
      </c>
      <c r="AI121" s="122">
        <v>0</v>
      </c>
      <c r="AJ121" s="122">
        <v>0</v>
      </c>
      <c r="AK121" s="122">
        <v>0</v>
      </c>
      <c r="AL121" s="122">
        <v>0</v>
      </c>
      <c r="AM121" s="122">
        <v>0</v>
      </c>
      <c r="AN121" s="122">
        <v>0</v>
      </c>
      <c r="AO121" s="122">
        <v>0</v>
      </c>
      <c r="AP121" s="122">
        <v>0</v>
      </c>
      <c r="AQ121" s="122">
        <v>0</v>
      </c>
      <c r="AR121" s="414"/>
      <c r="AS121" s="122">
        <v>0</v>
      </c>
      <c r="AT121" s="122">
        <v>0</v>
      </c>
      <c r="AU121" s="122">
        <v>0</v>
      </c>
      <c r="AV121" s="122">
        <v>0</v>
      </c>
      <c r="AW121" s="122">
        <v>0</v>
      </c>
      <c r="AX121" s="122">
        <v>0</v>
      </c>
      <c r="AY121" s="122">
        <v>0</v>
      </c>
      <c r="AZ121" s="122">
        <v>0</v>
      </c>
      <c r="BA121" s="122">
        <v>0</v>
      </c>
      <c r="BB121" s="122">
        <v>0</v>
      </c>
      <c r="BC121" s="122">
        <v>0</v>
      </c>
      <c r="BD121" s="122">
        <v>0</v>
      </c>
      <c r="BE121" s="122">
        <v>0</v>
      </c>
      <c r="BF121" s="414"/>
    </row>
    <row r="122" spans="1:58" s="413" customFormat="1" ht="12" hidden="1" customHeight="1" outlineLevel="1">
      <c r="A122" s="428">
        <v>126</v>
      </c>
      <c r="B122" s="413" t="s">
        <v>222</v>
      </c>
      <c r="C122" s="122">
        <v>0</v>
      </c>
      <c r="D122" s="122">
        <v>0</v>
      </c>
      <c r="E122" s="122">
        <v>0</v>
      </c>
      <c r="F122" s="122">
        <v>0</v>
      </c>
      <c r="G122" s="122">
        <v>0</v>
      </c>
      <c r="H122" s="122">
        <v>0</v>
      </c>
      <c r="I122" s="122">
        <v>0</v>
      </c>
      <c r="J122" s="122">
        <v>0</v>
      </c>
      <c r="K122" s="122">
        <v>0</v>
      </c>
      <c r="L122" s="122">
        <v>0</v>
      </c>
      <c r="M122" s="122">
        <v>0</v>
      </c>
      <c r="N122" s="122">
        <v>0</v>
      </c>
      <c r="O122" s="122">
        <v>0</v>
      </c>
      <c r="P122" s="414"/>
      <c r="Q122" s="122">
        <v>0</v>
      </c>
      <c r="R122" s="122">
        <v>0</v>
      </c>
      <c r="S122" s="122">
        <v>0</v>
      </c>
      <c r="T122" s="122">
        <v>0</v>
      </c>
      <c r="U122" s="122">
        <v>0</v>
      </c>
      <c r="V122" s="122">
        <v>0</v>
      </c>
      <c r="W122" s="122">
        <v>0</v>
      </c>
      <c r="X122" s="122">
        <v>0</v>
      </c>
      <c r="Y122" s="122">
        <v>0</v>
      </c>
      <c r="Z122" s="122">
        <v>0</v>
      </c>
      <c r="AA122" s="122">
        <v>0</v>
      </c>
      <c r="AB122" s="122">
        <v>0</v>
      </c>
      <c r="AC122" s="122">
        <v>0</v>
      </c>
      <c r="AD122" s="414"/>
      <c r="AE122" s="122">
        <v>0</v>
      </c>
      <c r="AF122" s="122">
        <v>0</v>
      </c>
      <c r="AG122" s="122">
        <v>0</v>
      </c>
      <c r="AH122" s="122">
        <v>0</v>
      </c>
      <c r="AI122" s="122">
        <v>0</v>
      </c>
      <c r="AJ122" s="122">
        <v>0</v>
      </c>
      <c r="AK122" s="122">
        <v>0</v>
      </c>
      <c r="AL122" s="122">
        <v>0</v>
      </c>
      <c r="AM122" s="122">
        <v>0</v>
      </c>
      <c r="AN122" s="122">
        <v>0</v>
      </c>
      <c r="AO122" s="122">
        <v>0</v>
      </c>
      <c r="AP122" s="122">
        <v>0</v>
      </c>
      <c r="AQ122" s="122">
        <v>0</v>
      </c>
      <c r="AR122" s="414"/>
      <c r="AS122" s="122">
        <v>0</v>
      </c>
      <c r="AT122" s="122">
        <v>0</v>
      </c>
      <c r="AU122" s="122">
        <v>0</v>
      </c>
      <c r="AV122" s="122">
        <v>0</v>
      </c>
      <c r="AW122" s="122">
        <v>0</v>
      </c>
      <c r="AX122" s="122">
        <v>0</v>
      </c>
      <c r="AY122" s="122">
        <v>0</v>
      </c>
      <c r="AZ122" s="122">
        <v>0</v>
      </c>
      <c r="BA122" s="122">
        <v>0</v>
      </c>
      <c r="BB122" s="122">
        <v>0</v>
      </c>
      <c r="BC122" s="122">
        <v>0</v>
      </c>
      <c r="BD122" s="122">
        <v>0</v>
      </c>
      <c r="BE122" s="122">
        <v>0</v>
      </c>
      <c r="BF122" s="414"/>
    </row>
    <row r="123" spans="1:58" s="413" customFormat="1" ht="12" hidden="1" customHeight="1" outlineLevel="1">
      <c r="A123" s="428">
        <v>127</v>
      </c>
      <c r="B123" s="413" t="s">
        <v>223</v>
      </c>
      <c r="C123" s="122">
        <v>0</v>
      </c>
      <c r="D123" s="122">
        <v>0</v>
      </c>
      <c r="E123" s="122">
        <v>0</v>
      </c>
      <c r="F123" s="122">
        <v>0</v>
      </c>
      <c r="G123" s="122">
        <v>0</v>
      </c>
      <c r="H123" s="122">
        <v>0</v>
      </c>
      <c r="I123" s="122">
        <v>0</v>
      </c>
      <c r="J123" s="122">
        <v>0</v>
      </c>
      <c r="K123" s="122">
        <v>0</v>
      </c>
      <c r="L123" s="122">
        <v>0</v>
      </c>
      <c r="M123" s="122">
        <v>0</v>
      </c>
      <c r="N123" s="122">
        <v>0</v>
      </c>
      <c r="O123" s="122">
        <v>0</v>
      </c>
      <c r="P123" s="414"/>
      <c r="Q123" s="122">
        <v>0</v>
      </c>
      <c r="R123" s="122">
        <v>0</v>
      </c>
      <c r="S123" s="122">
        <v>0</v>
      </c>
      <c r="T123" s="122">
        <v>0</v>
      </c>
      <c r="U123" s="122">
        <v>0</v>
      </c>
      <c r="V123" s="122">
        <v>0</v>
      </c>
      <c r="W123" s="122">
        <v>0</v>
      </c>
      <c r="X123" s="122">
        <v>0</v>
      </c>
      <c r="Y123" s="122">
        <v>0</v>
      </c>
      <c r="Z123" s="122">
        <v>0</v>
      </c>
      <c r="AA123" s="122">
        <v>0</v>
      </c>
      <c r="AB123" s="122">
        <v>0</v>
      </c>
      <c r="AC123" s="122">
        <v>0</v>
      </c>
      <c r="AD123" s="414"/>
      <c r="AE123" s="122">
        <v>0</v>
      </c>
      <c r="AF123" s="122">
        <v>0</v>
      </c>
      <c r="AG123" s="122">
        <v>0</v>
      </c>
      <c r="AH123" s="122">
        <v>0</v>
      </c>
      <c r="AI123" s="122">
        <v>0</v>
      </c>
      <c r="AJ123" s="122">
        <v>0</v>
      </c>
      <c r="AK123" s="122">
        <v>0</v>
      </c>
      <c r="AL123" s="122">
        <v>0</v>
      </c>
      <c r="AM123" s="122">
        <v>0</v>
      </c>
      <c r="AN123" s="122">
        <v>0</v>
      </c>
      <c r="AO123" s="122">
        <v>0</v>
      </c>
      <c r="AP123" s="122">
        <v>0</v>
      </c>
      <c r="AQ123" s="122">
        <v>0</v>
      </c>
      <c r="AR123" s="414"/>
      <c r="AS123" s="122">
        <v>0</v>
      </c>
      <c r="AT123" s="122">
        <v>0</v>
      </c>
      <c r="AU123" s="122">
        <v>0</v>
      </c>
      <c r="AV123" s="122">
        <v>0</v>
      </c>
      <c r="AW123" s="122">
        <v>0</v>
      </c>
      <c r="AX123" s="122">
        <v>0</v>
      </c>
      <c r="AY123" s="122">
        <v>0</v>
      </c>
      <c r="AZ123" s="122">
        <v>0</v>
      </c>
      <c r="BA123" s="122">
        <v>0</v>
      </c>
      <c r="BB123" s="122">
        <v>0</v>
      </c>
      <c r="BC123" s="122">
        <v>0</v>
      </c>
      <c r="BD123" s="122">
        <v>0</v>
      </c>
      <c r="BE123" s="122">
        <v>0</v>
      </c>
      <c r="BF123" s="414"/>
    </row>
    <row r="124" spans="1:58" s="413" customFormat="1" ht="12" hidden="1" customHeight="1" outlineLevel="1">
      <c r="A124" s="428">
        <v>128</v>
      </c>
      <c r="B124" s="413" t="s">
        <v>224</v>
      </c>
      <c r="C124" s="122">
        <v>0</v>
      </c>
      <c r="D124" s="122">
        <v>0</v>
      </c>
      <c r="E124" s="122">
        <v>0</v>
      </c>
      <c r="F124" s="122">
        <v>0</v>
      </c>
      <c r="G124" s="122">
        <v>0</v>
      </c>
      <c r="H124" s="122">
        <v>0</v>
      </c>
      <c r="I124" s="122">
        <v>0</v>
      </c>
      <c r="J124" s="122">
        <v>0</v>
      </c>
      <c r="K124" s="122">
        <v>0</v>
      </c>
      <c r="L124" s="122">
        <v>0</v>
      </c>
      <c r="M124" s="122">
        <v>0</v>
      </c>
      <c r="N124" s="122">
        <v>0</v>
      </c>
      <c r="O124" s="122">
        <v>0</v>
      </c>
      <c r="P124" s="414"/>
      <c r="Q124" s="122">
        <v>0</v>
      </c>
      <c r="R124" s="122">
        <v>0</v>
      </c>
      <c r="S124" s="122">
        <v>0</v>
      </c>
      <c r="T124" s="122">
        <v>0</v>
      </c>
      <c r="U124" s="122">
        <v>0</v>
      </c>
      <c r="V124" s="122">
        <v>0</v>
      </c>
      <c r="W124" s="122">
        <v>0</v>
      </c>
      <c r="X124" s="122">
        <v>0</v>
      </c>
      <c r="Y124" s="122">
        <v>0</v>
      </c>
      <c r="Z124" s="122">
        <v>0</v>
      </c>
      <c r="AA124" s="122">
        <v>0</v>
      </c>
      <c r="AB124" s="122">
        <v>0</v>
      </c>
      <c r="AC124" s="122">
        <v>0</v>
      </c>
      <c r="AD124" s="414"/>
      <c r="AE124" s="122">
        <v>0</v>
      </c>
      <c r="AF124" s="122">
        <v>0</v>
      </c>
      <c r="AG124" s="122">
        <v>0</v>
      </c>
      <c r="AH124" s="122">
        <v>0</v>
      </c>
      <c r="AI124" s="122">
        <v>0</v>
      </c>
      <c r="AJ124" s="122">
        <v>0</v>
      </c>
      <c r="AK124" s="122">
        <v>0</v>
      </c>
      <c r="AL124" s="122">
        <v>0</v>
      </c>
      <c r="AM124" s="122">
        <v>0</v>
      </c>
      <c r="AN124" s="122">
        <v>0</v>
      </c>
      <c r="AO124" s="122">
        <v>0</v>
      </c>
      <c r="AP124" s="122">
        <v>0</v>
      </c>
      <c r="AQ124" s="122">
        <v>0</v>
      </c>
      <c r="AR124" s="414"/>
      <c r="AS124" s="122">
        <v>0</v>
      </c>
      <c r="AT124" s="122">
        <v>0</v>
      </c>
      <c r="AU124" s="122">
        <v>0</v>
      </c>
      <c r="AV124" s="122">
        <v>0</v>
      </c>
      <c r="AW124" s="122">
        <v>0</v>
      </c>
      <c r="AX124" s="122">
        <v>0</v>
      </c>
      <c r="AY124" s="122">
        <v>0</v>
      </c>
      <c r="AZ124" s="122">
        <v>0</v>
      </c>
      <c r="BA124" s="122">
        <v>0</v>
      </c>
      <c r="BB124" s="122">
        <v>0</v>
      </c>
      <c r="BC124" s="122">
        <v>0</v>
      </c>
      <c r="BD124" s="122">
        <v>0</v>
      </c>
      <c r="BE124" s="122">
        <v>0</v>
      </c>
      <c r="BF124" s="414"/>
    </row>
    <row r="125" spans="1:58" s="413" customFormat="1" ht="12" hidden="1" customHeight="1" outlineLevel="1">
      <c r="A125" s="428">
        <v>130</v>
      </c>
      <c r="B125" s="413" t="s">
        <v>225</v>
      </c>
      <c r="C125" s="122">
        <v>0</v>
      </c>
      <c r="D125" s="122">
        <v>0</v>
      </c>
      <c r="E125" s="122">
        <v>0</v>
      </c>
      <c r="F125" s="122">
        <v>0</v>
      </c>
      <c r="G125" s="122">
        <v>0</v>
      </c>
      <c r="H125" s="122">
        <v>0</v>
      </c>
      <c r="I125" s="122">
        <v>0</v>
      </c>
      <c r="J125" s="122">
        <v>0</v>
      </c>
      <c r="K125" s="122">
        <v>0</v>
      </c>
      <c r="L125" s="122">
        <v>0</v>
      </c>
      <c r="M125" s="122">
        <v>0</v>
      </c>
      <c r="N125" s="122">
        <v>0</v>
      </c>
      <c r="O125" s="122">
        <v>0</v>
      </c>
      <c r="P125" s="414"/>
      <c r="Q125" s="122">
        <v>0</v>
      </c>
      <c r="R125" s="122">
        <v>0</v>
      </c>
      <c r="S125" s="122">
        <v>0</v>
      </c>
      <c r="T125" s="122">
        <v>0</v>
      </c>
      <c r="U125" s="122">
        <v>0</v>
      </c>
      <c r="V125" s="122">
        <v>0</v>
      </c>
      <c r="W125" s="122">
        <v>0</v>
      </c>
      <c r="X125" s="122">
        <v>0</v>
      </c>
      <c r="Y125" s="122">
        <v>0</v>
      </c>
      <c r="Z125" s="122">
        <v>0</v>
      </c>
      <c r="AA125" s="122">
        <v>0</v>
      </c>
      <c r="AB125" s="122">
        <v>0</v>
      </c>
      <c r="AC125" s="122">
        <v>0</v>
      </c>
      <c r="AD125" s="414"/>
      <c r="AE125" s="122">
        <v>0</v>
      </c>
      <c r="AF125" s="122">
        <v>0</v>
      </c>
      <c r="AG125" s="122">
        <v>0</v>
      </c>
      <c r="AH125" s="122">
        <v>0</v>
      </c>
      <c r="AI125" s="122">
        <v>0</v>
      </c>
      <c r="AJ125" s="122">
        <v>0</v>
      </c>
      <c r="AK125" s="122">
        <v>0</v>
      </c>
      <c r="AL125" s="122">
        <v>0</v>
      </c>
      <c r="AM125" s="122">
        <v>0</v>
      </c>
      <c r="AN125" s="122">
        <v>0</v>
      </c>
      <c r="AO125" s="122">
        <v>0</v>
      </c>
      <c r="AP125" s="122">
        <v>0</v>
      </c>
      <c r="AQ125" s="122">
        <v>0</v>
      </c>
      <c r="AR125" s="414"/>
      <c r="AS125" s="122">
        <v>0</v>
      </c>
      <c r="AT125" s="122">
        <v>0</v>
      </c>
      <c r="AU125" s="122">
        <v>0</v>
      </c>
      <c r="AV125" s="122">
        <v>0</v>
      </c>
      <c r="AW125" s="122">
        <v>0</v>
      </c>
      <c r="AX125" s="122">
        <v>0</v>
      </c>
      <c r="AY125" s="122">
        <v>0</v>
      </c>
      <c r="AZ125" s="122">
        <v>0</v>
      </c>
      <c r="BA125" s="122">
        <v>0</v>
      </c>
      <c r="BB125" s="122">
        <v>0</v>
      </c>
      <c r="BC125" s="122">
        <v>0</v>
      </c>
      <c r="BD125" s="122">
        <v>0</v>
      </c>
      <c r="BE125" s="122">
        <v>0</v>
      </c>
      <c r="BF125" s="414"/>
    </row>
    <row r="126" spans="1:58" s="413" customFormat="1" ht="12" hidden="1" customHeight="1" outlineLevel="1">
      <c r="A126" s="428">
        <v>131</v>
      </c>
      <c r="B126" s="413" t="s">
        <v>226</v>
      </c>
      <c r="C126" s="122">
        <v>0</v>
      </c>
      <c r="D126" s="122">
        <v>0</v>
      </c>
      <c r="E126" s="122">
        <v>0</v>
      </c>
      <c r="F126" s="122">
        <v>0</v>
      </c>
      <c r="G126" s="122">
        <v>0</v>
      </c>
      <c r="H126" s="122">
        <v>0</v>
      </c>
      <c r="I126" s="122">
        <v>0</v>
      </c>
      <c r="J126" s="122">
        <v>0</v>
      </c>
      <c r="K126" s="122">
        <v>0</v>
      </c>
      <c r="L126" s="122">
        <v>0</v>
      </c>
      <c r="M126" s="122">
        <v>0</v>
      </c>
      <c r="N126" s="122">
        <v>0</v>
      </c>
      <c r="O126" s="122">
        <v>0</v>
      </c>
      <c r="P126" s="414"/>
      <c r="Q126" s="122">
        <v>0</v>
      </c>
      <c r="R126" s="122">
        <v>0</v>
      </c>
      <c r="S126" s="122">
        <v>0</v>
      </c>
      <c r="T126" s="122">
        <v>0</v>
      </c>
      <c r="U126" s="122">
        <v>0</v>
      </c>
      <c r="V126" s="122">
        <v>0</v>
      </c>
      <c r="W126" s="122">
        <v>0</v>
      </c>
      <c r="X126" s="122">
        <v>0</v>
      </c>
      <c r="Y126" s="122">
        <v>0</v>
      </c>
      <c r="Z126" s="122">
        <v>0</v>
      </c>
      <c r="AA126" s="122">
        <v>0</v>
      </c>
      <c r="AB126" s="122">
        <v>0</v>
      </c>
      <c r="AC126" s="122">
        <v>0</v>
      </c>
      <c r="AD126" s="414"/>
      <c r="AE126" s="122">
        <v>0</v>
      </c>
      <c r="AF126" s="122">
        <v>0</v>
      </c>
      <c r="AG126" s="122">
        <v>0</v>
      </c>
      <c r="AH126" s="122">
        <v>0</v>
      </c>
      <c r="AI126" s="122">
        <v>0</v>
      </c>
      <c r="AJ126" s="122">
        <v>0</v>
      </c>
      <c r="AK126" s="122">
        <v>0</v>
      </c>
      <c r="AL126" s="122">
        <v>0</v>
      </c>
      <c r="AM126" s="122">
        <v>0</v>
      </c>
      <c r="AN126" s="122">
        <v>0</v>
      </c>
      <c r="AO126" s="122">
        <v>0</v>
      </c>
      <c r="AP126" s="122">
        <v>0</v>
      </c>
      <c r="AQ126" s="122">
        <v>0</v>
      </c>
      <c r="AR126" s="414"/>
      <c r="AS126" s="122">
        <v>0</v>
      </c>
      <c r="AT126" s="122">
        <v>0</v>
      </c>
      <c r="AU126" s="122">
        <v>0</v>
      </c>
      <c r="AV126" s="122">
        <v>0</v>
      </c>
      <c r="AW126" s="122">
        <v>0</v>
      </c>
      <c r="AX126" s="122">
        <v>0</v>
      </c>
      <c r="AY126" s="122">
        <v>0</v>
      </c>
      <c r="AZ126" s="122">
        <v>0</v>
      </c>
      <c r="BA126" s="122">
        <v>0</v>
      </c>
      <c r="BB126" s="122">
        <v>0</v>
      </c>
      <c r="BC126" s="122">
        <v>0</v>
      </c>
      <c r="BD126" s="122">
        <v>0</v>
      </c>
      <c r="BE126" s="122">
        <v>0</v>
      </c>
      <c r="BF126" s="414"/>
    </row>
    <row r="127" spans="1:58" s="413" customFormat="1" ht="12" hidden="1" customHeight="1" outlineLevel="1">
      <c r="A127" s="428">
        <v>132</v>
      </c>
      <c r="B127" s="413" t="s">
        <v>227</v>
      </c>
      <c r="C127" s="122">
        <v>0</v>
      </c>
      <c r="D127" s="122">
        <v>0</v>
      </c>
      <c r="E127" s="122">
        <v>0</v>
      </c>
      <c r="F127" s="122">
        <v>0</v>
      </c>
      <c r="G127" s="122">
        <v>0</v>
      </c>
      <c r="H127" s="122">
        <v>0</v>
      </c>
      <c r="I127" s="122">
        <v>0</v>
      </c>
      <c r="J127" s="122">
        <v>0</v>
      </c>
      <c r="K127" s="122">
        <v>0</v>
      </c>
      <c r="L127" s="122">
        <v>0</v>
      </c>
      <c r="M127" s="122">
        <v>0</v>
      </c>
      <c r="N127" s="122">
        <v>0</v>
      </c>
      <c r="O127" s="122">
        <v>0</v>
      </c>
      <c r="P127" s="414"/>
      <c r="Q127" s="122">
        <v>0</v>
      </c>
      <c r="R127" s="122">
        <v>0</v>
      </c>
      <c r="S127" s="122">
        <v>0</v>
      </c>
      <c r="T127" s="122">
        <v>0</v>
      </c>
      <c r="U127" s="122">
        <v>0</v>
      </c>
      <c r="V127" s="122">
        <v>0</v>
      </c>
      <c r="W127" s="122">
        <v>0</v>
      </c>
      <c r="X127" s="122">
        <v>0</v>
      </c>
      <c r="Y127" s="122">
        <v>0</v>
      </c>
      <c r="Z127" s="122">
        <v>0</v>
      </c>
      <c r="AA127" s="122">
        <v>0</v>
      </c>
      <c r="AB127" s="122">
        <v>0</v>
      </c>
      <c r="AC127" s="122">
        <v>0</v>
      </c>
      <c r="AD127" s="414"/>
      <c r="AE127" s="122">
        <v>0</v>
      </c>
      <c r="AF127" s="122">
        <v>0</v>
      </c>
      <c r="AG127" s="122">
        <v>0</v>
      </c>
      <c r="AH127" s="122">
        <v>0</v>
      </c>
      <c r="AI127" s="122">
        <v>0</v>
      </c>
      <c r="AJ127" s="122">
        <v>0</v>
      </c>
      <c r="AK127" s="122">
        <v>0</v>
      </c>
      <c r="AL127" s="122">
        <v>0</v>
      </c>
      <c r="AM127" s="122">
        <v>0</v>
      </c>
      <c r="AN127" s="122">
        <v>0</v>
      </c>
      <c r="AO127" s="122">
        <v>0</v>
      </c>
      <c r="AP127" s="122">
        <v>0</v>
      </c>
      <c r="AQ127" s="122">
        <v>0</v>
      </c>
      <c r="AR127" s="414"/>
      <c r="AS127" s="122">
        <v>0</v>
      </c>
      <c r="AT127" s="122">
        <v>0</v>
      </c>
      <c r="AU127" s="122">
        <v>0</v>
      </c>
      <c r="AV127" s="122">
        <v>0</v>
      </c>
      <c r="AW127" s="122">
        <v>0</v>
      </c>
      <c r="AX127" s="122">
        <v>0</v>
      </c>
      <c r="AY127" s="122">
        <v>0</v>
      </c>
      <c r="AZ127" s="122">
        <v>0</v>
      </c>
      <c r="BA127" s="122">
        <v>0</v>
      </c>
      <c r="BB127" s="122">
        <v>0</v>
      </c>
      <c r="BC127" s="122">
        <v>0</v>
      </c>
      <c r="BD127" s="122">
        <v>0</v>
      </c>
      <c r="BE127" s="122">
        <v>0</v>
      </c>
      <c r="BF127" s="414"/>
    </row>
    <row r="128" spans="1:58" s="413" customFormat="1" ht="12" hidden="1" customHeight="1" outlineLevel="1">
      <c r="A128" s="428">
        <v>133</v>
      </c>
      <c r="B128" s="413" t="s">
        <v>228</v>
      </c>
      <c r="C128" s="122">
        <v>0</v>
      </c>
      <c r="D128" s="122">
        <v>0</v>
      </c>
      <c r="E128" s="122">
        <v>0</v>
      </c>
      <c r="F128" s="122">
        <v>0</v>
      </c>
      <c r="G128" s="122">
        <v>0</v>
      </c>
      <c r="H128" s="122">
        <v>0</v>
      </c>
      <c r="I128" s="122">
        <v>0</v>
      </c>
      <c r="J128" s="122">
        <v>0</v>
      </c>
      <c r="K128" s="122">
        <v>0</v>
      </c>
      <c r="L128" s="122">
        <v>0</v>
      </c>
      <c r="M128" s="122">
        <v>0</v>
      </c>
      <c r="N128" s="122">
        <v>0</v>
      </c>
      <c r="O128" s="122">
        <v>0</v>
      </c>
      <c r="P128" s="414"/>
      <c r="Q128" s="122">
        <v>0</v>
      </c>
      <c r="R128" s="122">
        <v>0</v>
      </c>
      <c r="S128" s="122">
        <v>0</v>
      </c>
      <c r="T128" s="122">
        <v>0</v>
      </c>
      <c r="U128" s="122">
        <v>0</v>
      </c>
      <c r="V128" s="122">
        <v>0</v>
      </c>
      <c r="W128" s="122">
        <v>0</v>
      </c>
      <c r="X128" s="122">
        <v>0</v>
      </c>
      <c r="Y128" s="122">
        <v>0</v>
      </c>
      <c r="Z128" s="122">
        <v>0</v>
      </c>
      <c r="AA128" s="122">
        <v>0</v>
      </c>
      <c r="AB128" s="122">
        <v>0</v>
      </c>
      <c r="AC128" s="122">
        <v>0</v>
      </c>
      <c r="AD128" s="414"/>
      <c r="AE128" s="122">
        <v>0</v>
      </c>
      <c r="AF128" s="122">
        <v>0</v>
      </c>
      <c r="AG128" s="122">
        <v>0</v>
      </c>
      <c r="AH128" s="122">
        <v>0</v>
      </c>
      <c r="AI128" s="122">
        <v>0</v>
      </c>
      <c r="AJ128" s="122">
        <v>0</v>
      </c>
      <c r="AK128" s="122">
        <v>0</v>
      </c>
      <c r="AL128" s="122">
        <v>0</v>
      </c>
      <c r="AM128" s="122">
        <v>0</v>
      </c>
      <c r="AN128" s="122">
        <v>0</v>
      </c>
      <c r="AO128" s="122">
        <v>0</v>
      </c>
      <c r="AP128" s="122">
        <v>0</v>
      </c>
      <c r="AQ128" s="122">
        <v>0</v>
      </c>
      <c r="AR128" s="414"/>
      <c r="AS128" s="122">
        <v>0</v>
      </c>
      <c r="AT128" s="122">
        <v>0</v>
      </c>
      <c r="AU128" s="122">
        <v>0</v>
      </c>
      <c r="AV128" s="122">
        <v>0</v>
      </c>
      <c r="AW128" s="122">
        <v>0</v>
      </c>
      <c r="AX128" s="122">
        <v>0</v>
      </c>
      <c r="AY128" s="122">
        <v>0</v>
      </c>
      <c r="AZ128" s="122">
        <v>0</v>
      </c>
      <c r="BA128" s="122">
        <v>0</v>
      </c>
      <c r="BB128" s="122">
        <v>0</v>
      </c>
      <c r="BC128" s="122">
        <v>0</v>
      </c>
      <c r="BD128" s="122">
        <v>0</v>
      </c>
      <c r="BE128" s="122">
        <v>0</v>
      </c>
      <c r="BF128" s="414"/>
    </row>
    <row r="129" spans="1:58" s="413" customFormat="1" ht="12" hidden="1" customHeight="1" outlineLevel="1">
      <c r="A129" s="428">
        <v>134</v>
      </c>
      <c r="B129" s="413" t="s">
        <v>229</v>
      </c>
      <c r="C129" s="122">
        <v>0</v>
      </c>
      <c r="D129" s="122">
        <v>0</v>
      </c>
      <c r="E129" s="122">
        <v>0</v>
      </c>
      <c r="F129" s="122">
        <v>0</v>
      </c>
      <c r="G129" s="122">
        <v>0</v>
      </c>
      <c r="H129" s="122">
        <v>0</v>
      </c>
      <c r="I129" s="122">
        <v>0</v>
      </c>
      <c r="J129" s="122">
        <v>0</v>
      </c>
      <c r="K129" s="122">
        <v>0</v>
      </c>
      <c r="L129" s="122">
        <v>0</v>
      </c>
      <c r="M129" s="122">
        <v>0</v>
      </c>
      <c r="N129" s="122">
        <v>0</v>
      </c>
      <c r="O129" s="122">
        <v>0</v>
      </c>
      <c r="P129" s="414"/>
      <c r="Q129" s="122">
        <v>0</v>
      </c>
      <c r="R129" s="122">
        <v>0</v>
      </c>
      <c r="S129" s="122">
        <v>0</v>
      </c>
      <c r="T129" s="122">
        <v>0</v>
      </c>
      <c r="U129" s="122">
        <v>0</v>
      </c>
      <c r="V129" s="122">
        <v>0</v>
      </c>
      <c r="W129" s="122">
        <v>0</v>
      </c>
      <c r="X129" s="122">
        <v>0</v>
      </c>
      <c r="Y129" s="122">
        <v>0</v>
      </c>
      <c r="Z129" s="122">
        <v>0</v>
      </c>
      <c r="AA129" s="122">
        <v>0</v>
      </c>
      <c r="AB129" s="122">
        <v>0</v>
      </c>
      <c r="AC129" s="122">
        <v>0</v>
      </c>
      <c r="AD129" s="414"/>
      <c r="AE129" s="122">
        <v>0</v>
      </c>
      <c r="AF129" s="122">
        <v>0</v>
      </c>
      <c r="AG129" s="122">
        <v>0</v>
      </c>
      <c r="AH129" s="122">
        <v>0</v>
      </c>
      <c r="AI129" s="122">
        <v>0</v>
      </c>
      <c r="AJ129" s="122">
        <v>0</v>
      </c>
      <c r="AK129" s="122">
        <v>0</v>
      </c>
      <c r="AL129" s="122">
        <v>0</v>
      </c>
      <c r="AM129" s="122">
        <v>0</v>
      </c>
      <c r="AN129" s="122">
        <v>0</v>
      </c>
      <c r="AO129" s="122">
        <v>0</v>
      </c>
      <c r="AP129" s="122">
        <v>0</v>
      </c>
      <c r="AQ129" s="122">
        <v>0</v>
      </c>
      <c r="AR129" s="414"/>
      <c r="AS129" s="122">
        <v>0</v>
      </c>
      <c r="AT129" s="122">
        <v>0</v>
      </c>
      <c r="AU129" s="122">
        <v>0</v>
      </c>
      <c r="AV129" s="122">
        <v>0</v>
      </c>
      <c r="AW129" s="122">
        <v>0</v>
      </c>
      <c r="AX129" s="122">
        <v>0</v>
      </c>
      <c r="AY129" s="122">
        <v>0</v>
      </c>
      <c r="AZ129" s="122">
        <v>0</v>
      </c>
      <c r="BA129" s="122">
        <v>0</v>
      </c>
      <c r="BB129" s="122">
        <v>0</v>
      </c>
      <c r="BC129" s="122">
        <v>0</v>
      </c>
      <c r="BD129" s="122">
        <v>0</v>
      </c>
      <c r="BE129" s="122">
        <v>0</v>
      </c>
      <c r="BF129" s="414"/>
    </row>
    <row r="130" spans="1:58" s="413" customFormat="1" ht="12" hidden="1" customHeight="1" outlineLevel="1">
      <c r="A130" s="428">
        <v>135</v>
      </c>
      <c r="B130" s="413" t="s">
        <v>230</v>
      </c>
      <c r="C130" s="122">
        <v>0</v>
      </c>
      <c r="D130" s="122">
        <v>0</v>
      </c>
      <c r="E130" s="122">
        <v>0</v>
      </c>
      <c r="F130" s="122">
        <v>0</v>
      </c>
      <c r="G130" s="122">
        <v>0</v>
      </c>
      <c r="H130" s="122">
        <v>0</v>
      </c>
      <c r="I130" s="122">
        <v>0</v>
      </c>
      <c r="J130" s="122">
        <v>0</v>
      </c>
      <c r="K130" s="122">
        <v>0</v>
      </c>
      <c r="L130" s="122">
        <v>0</v>
      </c>
      <c r="M130" s="122">
        <v>0</v>
      </c>
      <c r="N130" s="122">
        <v>0</v>
      </c>
      <c r="O130" s="122">
        <v>0</v>
      </c>
      <c r="P130" s="414"/>
      <c r="Q130" s="122">
        <v>0</v>
      </c>
      <c r="R130" s="122">
        <v>0</v>
      </c>
      <c r="S130" s="122">
        <v>0</v>
      </c>
      <c r="T130" s="122">
        <v>0</v>
      </c>
      <c r="U130" s="122">
        <v>0</v>
      </c>
      <c r="V130" s="122">
        <v>0</v>
      </c>
      <c r="W130" s="122">
        <v>0</v>
      </c>
      <c r="X130" s="122">
        <v>0</v>
      </c>
      <c r="Y130" s="122">
        <v>0</v>
      </c>
      <c r="Z130" s="122">
        <v>0</v>
      </c>
      <c r="AA130" s="122">
        <v>0</v>
      </c>
      <c r="AB130" s="122">
        <v>0</v>
      </c>
      <c r="AC130" s="122">
        <v>0</v>
      </c>
      <c r="AD130" s="414"/>
      <c r="AE130" s="122">
        <v>0</v>
      </c>
      <c r="AF130" s="122">
        <v>0</v>
      </c>
      <c r="AG130" s="122">
        <v>0</v>
      </c>
      <c r="AH130" s="122">
        <v>0</v>
      </c>
      <c r="AI130" s="122">
        <v>0</v>
      </c>
      <c r="AJ130" s="122">
        <v>0</v>
      </c>
      <c r="AK130" s="122">
        <v>0</v>
      </c>
      <c r="AL130" s="122">
        <v>0</v>
      </c>
      <c r="AM130" s="122">
        <v>0</v>
      </c>
      <c r="AN130" s="122">
        <v>0</v>
      </c>
      <c r="AO130" s="122">
        <v>0</v>
      </c>
      <c r="AP130" s="122">
        <v>0</v>
      </c>
      <c r="AQ130" s="122">
        <v>0</v>
      </c>
      <c r="AR130" s="414"/>
      <c r="AS130" s="122">
        <v>0</v>
      </c>
      <c r="AT130" s="122">
        <v>0</v>
      </c>
      <c r="AU130" s="122">
        <v>0</v>
      </c>
      <c r="AV130" s="122">
        <v>0</v>
      </c>
      <c r="AW130" s="122">
        <v>0</v>
      </c>
      <c r="AX130" s="122">
        <v>0</v>
      </c>
      <c r="AY130" s="122">
        <v>0</v>
      </c>
      <c r="AZ130" s="122">
        <v>0</v>
      </c>
      <c r="BA130" s="122">
        <v>0</v>
      </c>
      <c r="BB130" s="122">
        <v>0</v>
      </c>
      <c r="BC130" s="122">
        <v>0</v>
      </c>
      <c r="BD130" s="122">
        <v>0</v>
      </c>
      <c r="BE130" s="122">
        <v>0</v>
      </c>
      <c r="BF130" s="414"/>
    </row>
    <row r="131" spans="1:58" s="413" customFormat="1" ht="12" hidden="1" customHeight="1" outlineLevel="1">
      <c r="A131" s="428">
        <v>136</v>
      </c>
      <c r="B131" s="413" t="s">
        <v>231</v>
      </c>
      <c r="C131" s="122">
        <v>0</v>
      </c>
      <c r="D131" s="122">
        <v>0</v>
      </c>
      <c r="E131" s="122">
        <v>0</v>
      </c>
      <c r="F131" s="122">
        <v>0</v>
      </c>
      <c r="G131" s="122">
        <v>0</v>
      </c>
      <c r="H131" s="122">
        <v>0</v>
      </c>
      <c r="I131" s="122">
        <v>0</v>
      </c>
      <c r="J131" s="122">
        <v>0</v>
      </c>
      <c r="K131" s="122">
        <v>0</v>
      </c>
      <c r="L131" s="122">
        <v>0</v>
      </c>
      <c r="M131" s="122">
        <v>0</v>
      </c>
      <c r="N131" s="122">
        <v>0</v>
      </c>
      <c r="O131" s="122">
        <v>0</v>
      </c>
      <c r="P131" s="414"/>
      <c r="Q131" s="122">
        <v>0</v>
      </c>
      <c r="R131" s="122">
        <v>0</v>
      </c>
      <c r="S131" s="122">
        <v>0</v>
      </c>
      <c r="T131" s="122">
        <v>0</v>
      </c>
      <c r="U131" s="122">
        <v>0</v>
      </c>
      <c r="V131" s="122">
        <v>0</v>
      </c>
      <c r="W131" s="122">
        <v>0</v>
      </c>
      <c r="X131" s="122">
        <v>0</v>
      </c>
      <c r="Y131" s="122">
        <v>0</v>
      </c>
      <c r="Z131" s="122">
        <v>0</v>
      </c>
      <c r="AA131" s="122">
        <v>0</v>
      </c>
      <c r="AB131" s="122">
        <v>0</v>
      </c>
      <c r="AC131" s="122">
        <v>0</v>
      </c>
      <c r="AD131" s="414"/>
      <c r="AE131" s="122">
        <v>0</v>
      </c>
      <c r="AF131" s="122">
        <v>0</v>
      </c>
      <c r="AG131" s="122">
        <v>0</v>
      </c>
      <c r="AH131" s="122">
        <v>0</v>
      </c>
      <c r="AI131" s="122">
        <v>0</v>
      </c>
      <c r="AJ131" s="122">
        <v>0</v>
      </c>
      <c r="AK131" s="122">
        <v>0</v>
      </c>
      <c r="AL131" s="122">
        <v>0</v>
      </c>
      <c r="AM131" s="122">
        <v>0</v>
      </c>
      <c r="AN131" s="122">
        <v>0</v>
      </c>
      <c r="AO131" s="122">
        <v>0</v>
      </c>
      <c r="AP131" s="122">
        <v>0</v>
      </c>
      <c r="AQ131" s="122">
        <v>0</v>
      </c>
      <c r="AR131" s="414"/>
      <c r="AS131" s="122">
        <v>0</v>
      </c>
      <c r="AT131" s="122">
        <v>0</v>
      </c>
      <c r="AU131" s="122">
        <v>0</v>
      </c>
      <c r="AV131" s="122">
        <v>0</v>
      </c>
      <c r="AW131" s="122">
        <v>0</v>
      </c>
      <c r="AX131" s="122">
        <v>0</v>
      </c>
      <c r="AY131" s="122">
        <v>0</v>
      </c>
      <c r="AZ131" s="122">
        <v>0</v>
      </c>
      <c r="BA131" s="122">
        <v>0</v>
      </c>
      <c r="BB131" s="122">
        <v>0</v>
      </c>
      <c r="BC131" s="122">
        <v>0</v>
      </c>
      <c r="BD131" s="122">
        <v>0</v>
      </c>
      <c r="BE131" s="122">
        <v>0</v>
      </c>
      <c r="BF131" s="414"/>
    </row>
    <row r="132" spans="1:58" s="413" customFormat="1" ht="12" hidden="1" customHeight="1" outlineLevel="1">
      <c r="A132" s="428">
        <v>137</v>
      </c>
      <c r="B132" s="413" t="s">
        <v>232</v>
      </c>
      <c r="C132" s="122">
        <v>0</v>
      </c>
      <c r="D132" s="122">
        <v>0</v>
      </c>
      <c r="E132" s="122">
        <v>0</v>
      </c>
      <c r="F132" s="122">
        <v>0</v>
      </c>
      <c r="G132" s="122">
        <v>0</v>
      </c>
      <c r="H132" s="122">
        <v>0</v>
      </c>
      <c r="I132" s="122">
        <v>0</v>
      </c>
      <c r="J132" s="122">
        <v>0</v>
      </c>
      <c r="K132" s="122">
        <v>0</v>
      </c>
      <c r="L132" s="122">
        <v>0</v>
      </c>
      <c r="M132" s="122">
        <v>0</v>
      </c>
      <c r="N132" s="122">
        <v>0</v>
      </c>
      <c r="O132" s="122">
        <v>0</v>
      </c>
      <c r="P132" s="414"/>
      <c r="Q132" s="122">
        <v>0</v>
      </c>
      <c r="R132" s="122">
        <v>0</v>
      </c>
      <c r="S132" s="122">
        <v>0</v>
      </c>
      <c r="T132" s="122">
        <v>0</v>
      </c>
      <c r="U132" s="122">
        <v>0</v>
      </c>
      <c r="V132" s="122">
        <v>0</v>
      </c>
      <c r="W132" s="122">
        <v>0</v>
      </c>
      <c r="X132" s="122">
        <v>0</v>
      </c>
      <c r="Y132" s="122">
        <v>0</v>
      </c>
      <c r="Z132" s="122">
        <v>0</v>
      </c>
      <c r="AA132" s="122">
        <v>0</v>
      </c>
      <c r="AB132" s="122">
        <v>0</v>
      </c>
      <c r="AC132" s="122">
        <v>0</v>
      </c>
      <c r="AD132" s="414"/>
      <c r="AE132" s="122">
        <v>0</v>
      </c>
      <c r="AF132" s="122">
        <v>0</v>
      </c>
      <c r="AG132" s="122">
        <v>0</v>
      </c>
      <c r="AH132" s="122">
        <v>0</v>
      </c>
      <c r="AI132" s="122">
        <v>0</v>
      </c>
      <c r="AJ132" s="122">
        <v>0</v>
      </c>
      <c r="AK132" s="122">
        <v>0</v>
      </c>
      <c r="AL132" s="122">
        <v>0</v>
      </c>
      <c r="AM132" s="122">
        <v>0</v>
      </c>
      <c r="AN132" s="122">
        <v>0</v>
      </c>
      <c r="AO132" s="122">
        <v>0</v>
      </c>
      <c r="AP132" s="122">
        <v>0</v>
      </c>
      <c r="AQ132" s="122">
        <v>0</v>
      </c>
      <c r="AR132" s="414"/>
      <c r="AS132" s="122">
        <v>0</v>
      </c>
      <c r="AT132" s="122">
        <v>0</v>
      </c>
      <c r="AU132" s="122">
        <v>0</v>
      </c>
      <c r="AV132" s="122">
        <v>0</v>
      </c>
      <c r="AW132" s="122">
        <v>0</v>
      </c>
      <c r="AX132" s="122">
        <v>0</v>
      </c>
      <c r="AY132" s="122">
        <v>0</v>
      </c>
      <c r="AZ132" s="122">
        <v>0</v>
      </c>
      <c r="BA132" s="122">
        <v>0</v>
      </c>
      <c r="BB132" s="122">
        <v>0</v>
      </c>
      <c r="BC132" s="122">
        <v>0</v>
      </c>
      <c r="BD132" s="122">
        <v>0</v>
      </c>
      <c r="BE132" s="122">
        <v>0</v>
      </c>
      <c r="BF132" s="414"/>
    </row>
    <row r="133" spans="1:58" s="413" customFormat="1" ht="12" hidden="1" customHeight="1" outlineLevel="1">
      <c r="A133" s="428">
        <v>140</v>
      </c>
      <c r="B133" s="413" t="s">
        <v>233</v>
      </c>
      <c r="C133" s="122">
        <v>0</v>
      </c>
      <c r="D133" s="122">
        <v>0</v>
      </c>
      <c r="E133" s="122">
        <v>0</v>
      </c>
      <c r="F133" s="122">
        <v>0</v>
      </c>
      <c r="G133" s="122">
        <v>0</v>
      </c>
      <c r="H133" s="122">
        <v>0</v>
      </c>
      <c r="I133" s="122">
        <v>0</v>
      </c>
      <c r="J133" s="122">
        <v>0</v>
      </c>
      <c r="K133" s="122">
        <v>0</v>
      </c>
      <c r="L133" s="122">
        <v>0</v>
      </c>
      <c r="M133" s="122">
        <v>0</v>
      </c>
      <c r="N133" s="122">
        <v>0</v>
      </c>
      <c r="O133" s="122">
        <v>0</v>
      </c>
      <c r="P133" s="414"/>
      <c r="Q133" s="122">
        <v>0</v>
      </c>
      <c r="R133" s="122">
        <v>0</v>
      </c>
      <c r="S133" s="122">
        <v>0</v>
      </c>
      <c r="T133" s="122">
        <v>0</v>
      </c>
      <c r="U133" s="122">
        <v>0</v>
      </c>
      <c r="V133" s="122">
        <v>0</v>
      </c>
      <c r="W133" s="122">
        <v>0</v>
      </c>
      <c r="X133" s="122">
        <v>0</v>
      </c>
      <c r="Y133" s="122">
        <v>0</v>
      </c>
      <c r="Z133" s="122">
        <v>0</v>
      </c>
      <c r="AA133" s="122">
        <v>0</v>
      </c>
      <c r="AB133" s="122">
        <v>0</v>
      </c>
      <c r="AC133" s="122">
        <v>0</v>
      </c>
      <c r="AD133" s="414"/>
      <c r="AE133" s="122">
        <v>0</v>
      </c>
      <c r="AF133" s="122">
        <v>0</v>
      </c>
      <c r="AG133" s="122">
        <v>0</v>
      </c>
      <c r="AH133" s="122">
        <v>0</v>
      </c>
      <c r="AI133" s="122">
        <v>0</v>
      </c>
      <c r="AJ133" s="122">
        <v>0</v>
      </c>
      <c r="AK133" s="122">
        <v>0</v>
      </c>
      <c r="AL133" s="122">
        <v>0</v>
      </c>
      <c r="AM133" s="122">
        <v>0</v>
      </c>
      <c r="AN133" s="122">
        <v>0</v>
      </c>
      <c r="AO133" s="122">
        <v>0</v>
      </c>
      <c r="AP133" s="122">
        <v>0</v>
      </c>
      <c r="AQ133" s="122">
        <v>0</v>
      </c>
      <c r="AR133" s="414"/>
      <c r="AS133" s="122">
        <v>0</v>
      </c>
      <c r="AT133" s="122">
        <v>0</v>
      </c>
      <c r="AU133" s="122">
        <v>0</v>
      </c>
      <c r="AV133" s="122">
        <v>0</v>
      </c>
      <c r="AW133" s="122">
        <v>0</v>
      </c>
      <c r="AX133" s="122">
        <v>0</v>
      </c>
      <c r="AY133" s="122">
        <v>0</v>
      </c>
      <c r="AZ133" s="122">
        <v>0</v>
      </c>
      <c r="BA133" s="122">
        <v>0</v>
      </c>
      <c r="BB133" s="122">
        <v>0</v>
      </c>
      <c r="BC133" s="122">
        <v>0</v>
      </c>
      <c r="BD133" s="122">
        <v>0</v>
      </c>
      <c r="BE133" s="122">
        <v>0</v>
      </c>
      <c r="BF133" s="414"/>
    </row>
    <row r="134" spans="1:58" s="413" customFormat="1" ht="12" hidden="1" customHeight="1" outlineLevel="1">
      <c r="A134" s="428">
        <v>141</v>
      </c>
      <c r="B134" s="413" t="s">
        <v>234</v>
      </c>
      <c r="C134" s="122">
        <v>0</v>
      </c>
      <c r="D134" s="122">
        <v>0</v>
      </c>
      <c r="E134" s="122">
        <v>0</v>
      </c>
      <c r="F134" s="122">
        <v>0</v>
      </c>
      <c r="G134" s="122">
        <v>0</v>
      </c>
      <c r="H134" s="122">
        <v>0</v>
      </c>
      <c r="I134" s="122">
        <v>0</v>
      </c>
      <c r="J134" s="122">
        <v>0</v>
      </c>
      <c r="K134" s="122">
        <v>0</v>
      </c>
      <c r="L134" s="122">
        <v>0</v>
      </c>
      <c r="M134" s="122">
        <v>0</v>
      </c>
      <c r="N134" s="122">
        <v>0</v>
      </c>
      <c r="O134" s="122">
        <v>0</v>
      </c>
      <c r="P134" s="414"/>
      <c r="Q134" s="122">
        <v>0</v>
      </c>
      <c r="R134" s="122">
        <v>0</v>
      </c>
      <c r="S134" s="122">
        <v>0</v>
      </c>
      <c r="T134" s="122">
        <v>0</v>
      </c>
      <c r="U134" s="122">
        <v>0</v>
      </c>
      <c r="V134" s="122">
        <v>0</v>
      </c>
      <c r="W134" s="122">
        <v>0</v>
      </c>
      <c r="X134" s="122">
        <v>0</v>
      </c>
      <c r="Y134" s="122">
        <v>0</v>
      </c>
      <c r="Z134" s="122">
        <v>0</v>
      </c>
      <c r="AA134" s="122">
        <v>0</v>
      </c>
      <c r="AB134" s="122">
        <v>0</v>
      </c>
      <c r="AC134" s="122">
        <v>0</v>
      </c>
      <c r="AD134" s="414"/>
      <c r="AE134" s="122">
        <v>0</v>
      </c>
      <c r="AF134" s="122">
        <v>0</v>
      </c>
      <c r="AG134" s="122">
        <v>0</v>
      </c>
      <c r="AH134" s="122">
        <v>0</v>
      </c>
      <c r="AI134" s="122">
        <v>0</v>
      </c>
      <c r="AJ134" s="122">
        <v>0</v>
      </c>
      <c r="AK134" s="122">
        <v>0</v>
      </c>
      <c r="AL134" s="122">
        <v>0</v>
      </c>
      <c r="AM134" s="122">
        <v>0</v>
      </c>
      <c r="AN134" s="122">
        <v>0</v>
      </c>
      <c r="AO134" s="122">
        <v>0</v>
      </c>
      <c r="AP134" s="122">
        <v>0</v>
      </c>
      <c r="AQ134" s="122">
        <v>0</v>
      </c>
      <c r="AR134" s="414"/>
      <c r="AS134" s="122">
        <v>0</v>
      </c>
      <c r="AT134" s="122">
        <v>0</v>
      </c>
      <c r="AU134" s="122">
        <v>0</v>
      </c>
      <c r="AV134" s="122">
        <v>0</v>
      </c>
      <c r="AW134" s="122">
        <v>0</v>
      </c>
      <c r="AX134" s="122">
        <v>0</v>
      </c>
      <c r="AY134" s="122">
        <v>0</v>
      </c>
      <c r="AZ134" s="122">
        <v>0</v>
      </c>
      <c r="BA134" s="122">
        <v>0</v>
      </c>
      <c r="BB134" s="122">
        <v>0</v>
      </c>
      <c r="BC134" s="122">
        <v>0</v>
      </c>
      <c r="BD134" s="122">
        <v>0</v>
      </c>
      <c r="BE134" s="122">
        <v>0</v>
      </c>
      <c r="BF134" s="414"/>
    </row>
    <row r="135" spans="1:58" s="413" customFormat="1" ht="12" hidden="1" customHeight="1" outlineLevel="1">
      <c r="A135" s="428">
        <v>142</v>
      </c>
      <c r="B135" s="413" t="s">
        <v>235</v>
      </c>
      <c r="C135" s="122">
        <v>0</v>
      </c>
      <c r="D135" s="122">
        <v>0</v>
      </c>
      <c r="E135" s="122">
        <v>0</v>
      </c>
      <c r="F135" s="122">
        <v>0</v>
      </c>
      <c r="G135" s="122">
        <v>0</v>
      </c>
      <c r="H135" s="122">
        <v>0</v>
      </c>
      <c r="I135" s="122">
        <v>0</v>
      </c>
      <c r="J135" s="122">
        <v>0</v>
      </c>
      <c r="K135" s="122">
        <v>0</v>
      </c>
      <c r="L135" s="122">
        <v>0</v>
      </c>
      <c r="M135" s="122">
        <v>0</v>
      </c>
      <c r="N135" s="122">
        <v>0</v>
      </c>
      <c r="O135" s="122">
        <v>0</v>
      </c>
      <c r="P135" s="414"/>
      <c r="Q135" s="122">
        <v>0</v>
      </c>
      <c r="R135" s="122">
        <v>0</v>
      </c>
      <c r="S135" s="122">
        <v>0</v>
      </c>
      <c r="T135" s="122">
        <v>0</v>
      </c>
      <c r="U135" s="122">
        <v>0</v>
      </c>
      <c r="V135" s="122">
        <v>0</v>
      </c>
      <c r="W135" s="122">
        <v>0</v>
      </c>
      <c r="X135" s="122">
        <v>0</v>
      </c>
      <c r="Y135" s="122">
        <v>0</v>
      </c>
      <c r="Z135" s="122">
        <v>0</v>
      </c>
      <c r="AA135" s="122">
        <v>0</v>
      </c>
      <c r="AB135" s="122">
        <v>0</v>
      </c>
      <c r="AC135" s="122">
        <v>0</v>
      </c>
      <c r="AD135" s="414"/>
      <c r="AE135" s="122">
        <v>0</v>
      </c>
      <c r="AF135" s="122">
        <v>0</v>
      </c>
      <c r="AG135" s="122">
        <v>0</v>
      </c>
      <c r="AH135" s="122">
        <v>0</v>
      </c>
      <c r="AI135" s="122">
        <v>0</v>
      </c>
      <c r="AJ135" s="122">
        <v>0</v>
      </c>
      <c r="AK135" s="122">
        <v>0</v>
      </c>
      <c r="AL135" s="122">
        <v>0</v>
      </c>
      <c r="AM135" s="122">
        <v>0</v>
      </c>
      <c r="AN135" s="122">
        <v>0</v>
      </c>
      <c r="AO135" s="122">
        <v>0</v>
      </c>
      <c r="AP135" s="122">
        <v>0</v>
      </c>
      <c r="AQ135" s="122">
        <v>0</v>
      </c>
      <c r="AR135" s="414"/>
      <c r="AS135" s="122">
        <v>0</v>
      </c>
      <c r="AT135" s="122">
        <v>0</v>
      </c>
      <c r="AU135" s="122">
        <v>0</v>
      </c>
      <c r="AV135" s="122">
        <v>0</v>
      </c>
      <c r="AW135" s="122">
        <v>0</v>
      </c>
      <c r="AX135" s="122">
        <v>0</v>
      </c>
      <c r="AY135" s="122">
        <v>0</v>
      </c>
      <c r="AZ135" s="122">
        <v>0</v>
      </c>
      <c r="BA135" s="122">
        <v>0</v>
      </c>
      <c r="BB135" s="122">
        <v>0</v>
      </c>
      <c r="BC135" s="122">
        <v>0</v>
      </c>
      <c r="BD135" s="122">
        <v>0</v>
      </c>
      <c r="BE135" s="122">
        <v>0</v>
      </c>
      <c r="BF135" s="414"/>
    </row>
    <row r="136" spans="1:58" s="413" customFormat="1" ht="12" hidden="1" customHeight="1" outlineLevel="1">
      <c r="A136" s="428">
        <v>143</v>
      </c>
      <c r="B136" s="413" t="s">
        <v>236</v>
      </c>
      <c r="C136" s="122">
        <v>0</v>
      </c>
      <c r="D136" s="122">
        <v>0</v>
      </c>
      <c r="E136" s="122">
        <v>0</v>
      </c>
      <c r="F136" s="122">
        <v>0</v>
      </c>
      <c r="G136" s="122">
        <v>0</v>
      </c>
      <c r="H136" s="122">
        <v>0</v>
      </c>
      <c r="I136" s="122">
        <v>0</v>
      </c>
      <c r="J136" s="122">
        <v>0</v>
      </c>
      <c r="K136" s="122">
        <v>0</v>
      </c>
      <c r="L136" s="122">
        <v>0</v>
      </c>
      <c r="M136" s="122">
        <v>0</v>
      </c>
      <c r="N136" s="122">
        <v>0</v>
      </c>
      <c r="O136" s="122">
        <v>0</v>
      </c>
      <c r="P136" s="414"/>
      <c r="Q136" s="122">
        <v>0</v>
      </c>
      <c r="R136" s="122">
        <v>0</v>
      </c>
      <c r="S136" s="122">
        <v>0</v>
      </c>
      <c r="T136" s="122">
        <v>0</v>
      </c>
      <c r="U136" s="122">
        <v>0</v>
      </c>
      <c r="V136" s="122">
        <v>0</v>
      </c>
      <c r="W136" s="122">
        <v>0</v>
      </c>
      <c r="X136" s="122">
        <v>0</v>
      </c>
      <c r="Y136" s="122">
        <v>0</v>
      </c>
      <c r="Z136" s="122">
        <v>0</v>
      </c>
      <c r="AA136" s="122">
        <v>0</v>
      </c>
      <c r="AB136" s="122">
        <v>0</v>
      </c>
      <c r="AC136" s="122">
        <v>0</v>
      </c>
      <c r="AD136" s="414"/>
      <c r="AE136" s="122">
        <v>0</v>
      </c>
      <c r="AF136" s="122">
        <v>0</v>
      </c>
      <c r="AG136" s="122">
        <v>0</v>
      </c>
      <c r="AH136" s="122">
        <v>0</v>
      </c>
      <c r="AI136" s="122">
        <v>0</v>
      </c>
      <c r="AJ136" s="122">
        <v>0</v>
      </c>
      <c r="AK136" s="122">
        <v>0</v>
      </c>
      <c r="AL136" s="122">
        <v>0</v>
      </c>
      <c r="AM136" s="122">
        <v>0</v>
      </c>
      <c r="AN136" s="122">
        <v>0</v>
      </c>
      <c r="AO136" s="122">
        <v>0</v>
      </c>
      <c r="AP136" s="122">
        <v>0</v>
      </c>
      <c r="AQ136" s="122">
        <v>0</v>
      </c>
      <c r="AR136" s="414"/>
      <c r="AS136" s="122">
        <v>0</v>
      </c>
      <c r="AT136" s="122">
        <v>0</v>
      </c>
      <c r="AU136" s="122">
        <v>0</v>
      </c>
      <c r="AV136" s="122">
        <v>0</v>
      </c>
      <c r="AW136" s="122">
        <v>0</v>
      </c>
      <c r="AX136" s="122">
        <v>0</v>
      </c>
      <c r="AY136" s="122">
        <v>0</v>
      </c>
      <c r="AZ136" s="122">
        <v>0</v>
      </c>
      <c r="BA136" s="122">
        <v>0</v>
      </c>
      <c r="BB136" s="122">
        <v>0</v>
      </c>
      <c r="BC136" s="122">
        <v>0</v>
      </c>
      <c r="BD136" s="122">
        <v>0</v>
      </c>
      <c r="BE136" s="122">
        <v>0</v>
      </c>
      <c r="BF136" s="414"/>
    </row>
    <row r="137" spans="1:58" s="413" customFormat="1" ht="12" hidden="1" customHeight="1" outlineLevel="1">
      <c r="A137" s="428">
        <v>144</v>
      </c>
      <c r="B137" s="413" t="s">
        <v>237</v>
      </c>
      <c r="C137" s="122">
        <v>0</v>
      </c>
      <c r="D137" s="122">
        <v>0</v>
      </c>
      <c r="E137" s="122">
        <v>0</v>
      </c>
      <c r="F137" s="122">
        <v>0</v>
      </c>
      <c r="G137" s="122">
        <v>0</v>
      </c>
      <c r="H137" s="122">
        <v>0</v>
      </c>
      <c r="I137" s="122">
        <v>0</v>
      </c>
      <c r="J137" s="122">
        <v>0</v>
      </c>
      <c r="K137" s="122">
        <v>0</v>
      </c>
      <c r="L137" s="122">
        <v>0</v>
      </c>
      <c r="M137" s="122">
        <v>0</v>
      </c>
      <c r="N137" s="122">
        <v>0</v>
      </c>
      <c r="O137" s="122">
        <v>0</v>
      </c>
      <c r="P137" s="414"/>
      <c r="Q137" s="122">
        <v>0</v>
      </c>
      <c r="R137" s="122">
        <v>0</v>
      </c>
      <c r="S137" s="122">
        <v>0</v>
      </c>
      <c r="T137" s="122">
        <v>0</v>
      </c>
      <c r="U137" s="122">
        <v>0</v>
      </c>
      <c r="V137" s="122">
        <v>0</v>
      </c>
      <c r="W137" s="122">
        <v>0</v>
      </c>
      <c r="X137" s="122">
        <v>0</v>
      </c>
      <c r="Y137" s="122">
        <v>0</v>
      </c>
      <c r="Z137" s="122">
        <v>0</v>
      </c>
      <c r="AA137" s="122">
        <v>0</v>
      </c>
      <c r="AB137" s="122">
        <v>0</v>
      </c>
      <c r="AC137" s="122">
        <v>0</v>
      </c>
      <c r="AD137" s="414"/>
      <c r="AE137" s="122">
        <v>0</v>
      </c>
      <c r="AF137" s="122">
        <v>0</v>
      </c>
      <c r="AG137" s="122">
        <v>0</v>
      </c>
      <c r="AH137" s="122">
        <v>0</v>
      </c>
      <c r="AI137" s="122">
        <v>0</v>
      </c>
      <c r="AJ137" s="122">
        <v>0</v>
      </c>
      <c r="AK137" s="122">
        <v>0</v>
      </c>
      <c r="AL137" s="122">
        <v>0</v>
      </c>
      <c r="AM137" s="122">
        <v>0</v>
      </c>
      <c r="AN137" s="122">
        <v>0</v>
      </c>
      <c r="AO137" s="122">
        <v>0</v>
      </c>
      <c r="AP137" s="122">
        <v>0</v>
      </c>
      <c r="AQ137" s="122">
        <v>0</v>
      </c>
      <c r="AR137" s="414"/>
      <c r="AS137" s="122">
        <v>0</v>
      </c>
      <c r="AT137" s="122">
        <v>0</v>
      </c>
      <c r="AU137" s="122">
        <v>0</v>
      </c>
      <c r="AV137" s="122">
        <v>0</v>
      </c>
      <c r="AW137" s="122">
        <v>0</v>
      </c>
      <c r="AX137" s="122">
        <v>0</v>
      </c>
      <c r="AY137" s="122">
        <v>0</v>
      </c>
      <c r="AZ137" s="122">
        <v>0</v>
      </c>
      <c r="BA137" s="122">
        <v>0</v>
      </c>
      <c r="BB137" s="122">
        <v>0</v>
      </c>
      <c r="BC137" s="122">
        <v>0</v>
      </c>
      <c r="BD137" s="122">
        <v>0</v>
      </c>
      <c r="BE137" s="122">
        <v>0</v>
      </c>
      <c r="BF137" s="414"/>
    </row>
    <row r="138" spans="1:58" s="413" customFormat="1" ht="12" hidden="1" customHeight="1" outlineLevel="1">
      <c r="A138" s="428">
        <v>145</v>
      </c>
      <c r="B138" s="413" t="s">
        <v>238</v>
      </c>
      <c r="C138" s="122">
        <v>0</v>
      </c>
      <c r="D138" s="122">
        <v>0</v>
      </c>
      <c r="E138" s="122">
        <v>0</v>
      </c>
      <c r="F138" s="122">
        <v>0</v>
      </c>
      <c r="G138" s="122">
        <v>0</v>
      </c>
      <c r="H138" s="122">
        <v>0</v>
      </c>
      <c r="I138" s="122">
        <v>0</v>
      </c>
      <c r="J138" s="122">
        <v>0</v>
      </c>
      <c r="K138" s="122">
        <v>0</v>
      </c>
      <c r="L138" s="122">
        <v>0</v>
      </c>
      <c r="M138" s="122">
        <v>0</v>
      </c>
      <c r="N138" s="122">
        <v>0</v>
      </c>
      <c r="O138" s="122">
        <v>0</v>
      </c>
      <c r="P138" s="414"/>
      <c r="Q138" s="122">
        <v>0</v>
      </c>
      <c r="R138" s="122">
        <v>0</v>
      </c>
      <c r="S138" s="122">
        <v>0</v>
      </c>
      <c r="T138" s="122">
        <v>0</v>
      </c>
      <c r="U138" s="122">
        <v>0</v>
      </c>
      <c r="V138" s="122">
        <v>0</v>
      </c>
      <c r="W138" s="122">
        <v>0</v>
      </c>
      <c r="X138" s="122">
        <v>0</v>
      </c>
      <c r="Y138" s="122">
        <v>0</v>
      </c>
      <c r="Z138" s="122">
        <v>0</v>
      </c>
      <c r="AA138" s="122">
        <v>0</v>
      </c>
      <c r="AB138" s="122">
        <v>0</v>
      </c>
      <c r="AC138" s="122">
        <v>0</v>
      </c>
      <c r="AD138" s="414"/>
      <c r="AE138" s="122">
        <v>0</v>
      </c>
      <c r="AF138" s="122">
        <v>0</v>
      </c>
      <c r="AG138" s="122">
        <v>0</v>
      </c>
      <c r="AH138" s="122">
        <v>0</v>
      </c>
      <c r="AI138" s="122">
        <v>0</v>
      </c>
      <c r="AJ138" s="122">
        <v>0</v>
      </c>
      <c r="AK138" s="122">
        <v>0</v>
      </c>
      <c r="AL138" s="122">
        <v>0</v>
      </c>
      <c r="AM138" s="122">
        <v>0</v>
      </c>
      <c r="AN138" s="122">
        <v>0</v>
      </c>
      <c r="AO138" s="122">
        <v>0</v>
      </c>
      <c r="AP138" s="122">
        <v>0</v>
      </c>
      <c r="AQ138" s="122">
        <v>0</v>
      </c>
      <c r="AR138" s="414"/>
      <c r="AS138" s="122">
        <v>0</v>
      </c>
      <c r="AT138" s="122">
        <v>0</v>
      </c>
      <c r="AU138" s="122">
        <v>0</v>
      </c>
      <c r="AV138" s="122">
        <v>0</v>
      </c>
      <c r="AW138" s="122">
        <v>0</v>
      </c>
      <c r="AX138" s="122">
        <v>0</v>
      </c>
      <c r="AY138" s="122">
        <v>0</v>
      </c>
      <c r="AZ138" s="122">
        <v>0</v>
      </c>
      <c r="BA138" s="122">
        <v>0</v>
      </c>
      <c r="BB138" s="122">
        <v>0</v>
      </c>
      <c r="BC138" s="122">
        <v>0</v>
      </c>
      <c r="BD138" s="122">
        <v>0</v>
      </c>
      <c r="BE138" s="122">
        <v>0</v>
      </c>
      <c r="BF138" s="414"/>
    </row>
    <row r="139" spans="1:58" s="413" customFormat="1" ht="12" hidden="1" customHeight="1" outlineLevel="1">
      <c r="A139" s="428">
        <v>146</v>
      </c>
      <c r="B139" s="413" t="s">
        <v>239</v>
      </c>
      <c r="C139" s="122">
        <v>0</v>
      </c>
      <c r="D139" s="122">
        <v>0</v>
      </c>
      <c r="E139" s="122">
        <v>0</v>
      </c>
      <c r="F139" s="122">
        <v>0</v>
      </c>
      <c r="G139" s="122">
        <v>0</v>
      </c>
      <c r="H139" s="122">
        <v>0</v>
      </c>
      <c r="I139" s="122">
        <v>0</v>
      </c>
      <c r="J139" s="122">
        <v>0</v>
      </c>
      <c r="K139" s="122">
        <v>0</v>
      </c>
      <c r="L139" s="122">
        <v>0</v>
      </c>
      <c r="M139" s="122">
        <v>0</v>
      </c>
      <c r="N139" s="122">
        <v>0</v>
      </c>
      <c r="O139" s="122">
        <v>0</v>
      </c>
      <c r="P139" s="414"/>
      <c r="Q139" s="122">
        <v>0</v>
      </c>
      <c r="R139" s="122">
        <v>0</v>
      </c>
      <c r="S139" s="122">
        <v>0</v>
      </c>
      <c r="T139" s="122">
        <v>0</v>
      </c>
      <c r="U139" s="122">
        <v>0</v>
      </c>
      <c r="V139" s="122">
        <v>0</v>
      </c>
      <c r="W139" s="122">
        <v>0</v>
      </c>
      <c r="X139" s="122">
        <v>0</v>
      </c>
      <c r="Y139" s="122">
        <v>0</v>
      </c>
      <c r="Z139" s="122">
        <v>0</v>
      </c>
      <c r="AA139" s="122">
        <v>0</v>
      </c>
      <c r="AB139" s="122">
        <v>0</v>
      </c>
      <c r="AC139" s="122">
        <v>0</v>
      </c>
      <c r="AD139" s="414"/>
      <c r="AE139" s="122">
        <v>0</v>
      </c>
      <c r="AF139" s="122">
        <v>0</v>
      </c>
      <c r="AG139" s="122">
        <v>0</v>
      </c>
      <c r="AH139" s="122">
        <v>0</v>
      </c>
      <c r="AI139" s="122">
        <v>0</v>
      </c>
      <c r="AJ139" s="122">
        <v>0</v>
      </c>
      <c r="AK139" s="122">
        <v>0</v>
      </c>
      <c r="AL139" s="122">
        <v>0</v>
      </c>
      <c r="AM139" s="122">
        <v>0</v>
      </c>
      <c r="AN139" s="122">
        <v>0</v>
      </c>
      <c r="AO139" s="122">
        <v>0</v>
      </c>
      <c r="AP139" s="122">
        <v>0</v>
      </c>
      <c r="AQ139" s="122">
        <v>0</v>
      </c>
      <c r="AR139" s="414"/>
      <c r="AS139" s="122">
        <v>0</v>
      </c>
      <c r="AT139" s="122">
        <v>0</v>
      </c>
      <c r="AU139" s="122">
        <v>0</v>
      </c>
      <c r="AV139" s="122">
        <v>0</v>
      </c>
      <c r="AW139" s="122">
        <v>0</v>
      </c>
      <c r="AX139" s="122">
        <v>0</v>
      </c>
      <c r="AY139" s="122">
        <v>0</v>
      </c>
      <c r="AZ139" s="122">
        <v>0</v>
      </c>
      <c r="BA139" s="122">
        <v>0</v>
      </c>
      <c r="BB139" s="122">
        <v>0</v>
      </c>
      <c r="BC139" s="122">
        <v>0</v>
      </c>
      <c r="BD139" s="122">
        <v>0</v>
      </c>
      <c r="BE139" s="122">
        <v>0</v>
      </c>
      <c r="BF139" s="414"/>
    </row>
    <row r="140" spans="1:58" s="413" customFormat="1" ht="12" hidden="1" customHeight="1" outlineLevel="1">
      <c r="A140" s="428">
        <v>147</v>
      </c>
      <c r="B140" s="413" t="s">
        <v>240</v>
      </c>
      <c r="C140" s="122">
        <v>0</v>
      </c>
      <c r="D140" s="122">
        <v>0</v>
      </c>
      <c r="E140" s="122">
        <v>0</v>
      </c>
      <c r="F140" s="122">
        <v>0</v>
      </c>
      <c r="G140" s="122">
        <v>0</v>
      </c>
      <c r="H140" s="122">
        <v>0</v>
      </c>
      <c r="I140" s="122">
        <v>0</v>
      </c>
      <c r="J140" s="122">
        <v>0</v>
      </c>
      <c r="K140" s="122">
        <v>0</v>
      </c>
      <c r="L140" s="122">
        <v>0</v>
      </c>
      <c r="M140" s="122">
        <v>0</v>
      </c>
      <c r="N140" s="122">
        <v>0</v>
      </c>
      <c r="O140" s="122">
        <v>0</v>
      </c>
      <c r="P140" s="414"/>
      <c r="Q140" s="122">
        <v>0</v>
      </c>
      <c r="R140" s="122">
        <v>0</v>
      </c>
      <c r="S140" s="122">
        <v>0</v>
      </c>
      <c r="T140" s="122">
        <v>0</v>
      </c>
      <c r="U140" s="122">
        <v>0</v>
      </c>
      <c r="V140" s="122">
        <v>0</v>
      </c>
      <c r="W140" s="122">
        <v>0</v>
      </c>
      <c r="X140" s="122">
        <v>0</v>
      </c>
      <c r="Y140" s="122">
        <v>0</v>
      </c>
      <c r="Z140" s="122">
        <v>0</v>
      </c>
      <c r="AA140" s="122">
        <v>0</v>
      </c>
      <c r="AB140" s="122">
        <v>0</v>
      </c>
      <c r="AC140" s="122">
        <v>0</v>
      </c>
      <c r="AD140" s="414"/>
      <c r="AE140" s="122">
        <v>0</v>
      </c>
      <c r="AF140" s="122">
        <v>0</v>
      </c>
      <c r="AG140" s="122">
        <v>0</v>
      </c>
      <c r="AH140" s="122">
        <v>0</v>
      </c>
      <c r="AI140" s="122">
        <v>0</v>
      </c>
      <c r="AJ140" s="122">
        <v>0</v>
      </c>
      <c r="AK140" s="122">
        <v>0</v>
      </c>
      <c r="AL140" s="122">
        <v>0</v>
      </c>
      <c r="AM140" s="122">
        <v>0</v>
      </c>
      <c r="AN140" s="122">
        <v>0</v>
      </c>
      <c r="AO140" s="122">
        <v>0</v>
      </c>
      <c r="AP140" s="122">
        <v>0</v>
      </c>
      <c r="AQ140" s="122">
        <v>0</v>
      </c>
      <c r="AR140" s="414"/>
      <c r="AS140" s="122">
        <v>0</v>
      </c>
      <c r="AT140" s="122">
        <v>0</v>
      </c>
      <c r="AU140" s="122">
        <v>0</v>
      </c>
      <c r="AV140" s="122">
        <v>0</v>
      </c>
      <c r="AW140" s="122">
        <v>0</v>
      </c>
      <c r="AX140" s="122">
        <v>0</v>
      </c>
      <c r="AY140" s="122">
        <v>0</v>
      </c>
      <c r="AZ140" s="122">
        <v>0</v>
      </c>
      <c r="BA140" s="122">
        <v>0</v>
      </c>
      <c r="BB140" s="122">
        <v>0</v>
      </c>
      <c r="BC140" s="122">
        <v>0</v>
      </c>
      <c r="BD140" s="122">
        <v>0</v>
      </c>
      <c r="BE140" s="122">
        <v>0</v>
      </c>
      <c r="BF140" s="414"/>
    </row>
    <row r="141" spans="1:58" s="413" customFormat="1" ht="12" hidden="1" customHeight="1" outlineLevel="1">
      <c r="A141" s="428">
        <v>150</v>
      </c>
      <c r="B141" s="413" t="s">
        <v>241</v>
      </c>
      <c r="C141" s="122">
        <v>0</v>
      </c>
      <c r="D141" s="122">
        <v>0</v>
      </c>
      <c r="E141" s="122">
        <v>0</v>
      </c>
      <c r="F141" s="122">
        <v>0</v>
      </c>
      <c r="G141" s="122">
        <v>0</v>
      </c>
      <c r="H141" s="122">
        <v>0</v>
      </c>
      <c r="I141" s="122">
        <v>0</v>
      </c>
      <c r="J141" s="122">
        <v>0</v>
      </c>
      <c r="K141" s="122">
        <v>0</v>
      </c>
      <c r="L141" s="122">
        <v>0</v>
      </c>
      <c r="M141" s="122">
        <v>0</v>
      </c>
      <c r="N141" s="122">
        <v>0</v>
      </c>
      <c r="O141" s="122">
        <v>0</v>
      </c>
      <c r="P141" s="414"/>
      <c r="Q141" s="122">
        <v>0</v>
      </c>
      <c r="R141" s="122">
        <v>0</v>
      </c>
      <c r="S141" s="122">
        <v>0</v>
      </c>
      <c r="T141" s="122">
        <v>0</v>
      </c>
      <c r="U141" s="122">
        <v>0</v>
      </c>
      <c r="V141" s="122">
        <v>0</v>
      </c>
      <c r="W141" s="122">
        <v>0</v>
      </c>
      <c r="X141" s="122">
        <v>0</v>
      </c>
      <c r="Y141" s="122">
        <v>0</v>
      </c>
      <c r="Z141" s="122">
        <v>0</v>
      </c>
      <c r="AA141" s="122">
        <v>0</v>
      </c>
      <c r="AB141" s="122">
        <v>0</v>
      </c>
      <c r="AC141" s="122">
        <v>0</v>
      </c>
      <c r="AD141" s="414"/>
      <c r="AE141" s="122">
        <v>0</v>
      </c>
      <c r="AF141" s="122">
        <v>0</v>
      </c>
      <c r="AG141" s="122">
        <v>0</v>
      </c>
      <c r="AH141" s="122">
        <v>0</v>
      </c>
      <c r="AI141" s="122">
        <v>0</v>
      </c>
      <c r="AJ141" s="122">
        <v>0</v>
      </c>
      <c r="AK141" s="122">
        <v>0</v>
      </c>
      <c r="AL141" s="122">
        <v>0</v>
      </c>
      <c r="AM141" s="122">
        <v>0</v>
      </c>
      <c r="AN141" s="122">
        <v>0</v>
      </c>
      <c r="AO141" s="122">
        <v>0</v>
      </c>
      <c r="AP141" s="122">
        <v>0</v>
      </c>
      <c r="AQ141" s="122">
        <v>0</v>
      </c>
      <c r="AR141" s="414"/>
      <c r="AS141" s="122">
        <v>0</v>
      </c>
      <c r="AT141" s="122">
        <v>0</v>
      </c>
      <c r="AU141" s="122">
        <v>0</v>
      </c>
      <c r="AV141" s="122">
        <v>0</v>
      </c>
      <c r="AW141" s="122">
        <v>0</v>
      </c>
      <c r="AX141" s="122">
        <v>0</v>
      </c>
      <c r="AY141" s="122">
        <v>0</v>
      </c>
      <c r="AZ141" s="122">
        <v>0</v>
      </c>
      <c r="BA141" s="122">
        <v>0</v>
      </c>
      <c r="BB141" s="122">
        <v>0</v>
      </c>
      <c r="BC141" s="122">
        <v>0</v>
      </c>
      <c r="BD141" s="122">
        <v>0</v>
      </c>
      <c r="BE141" s="122">
        <v>0</v>
      </c>
      <c r="BF141" s="414"/>
    </row>
    <row r="142" spans="1:58" s="413" customFormat="1" ht="12" hidden="1" customHeight="1" outlineLevel="1">
      <c r="A142" s="428">
        <v>151</v>
      </c>
      <c r="B142" s="413" t="s">
        <v>242</v>
      </c>
      <c r="C142" s="122">
        <v>0</v>
      </c>
      <c r="D142" s="122">
        <v>0</v>
      </c>
      <c r="E142" s="122">
        <v>0</v>
      </c>
      <c r="F142" s="122">
        <v>0</v>
      </c>
      <c r="G142" s="122">
        <v>0</v>
      </c>
      <c r="H142" s="122">
        <v>0</v>
      </c>
      <c r="I142" s="122">
        <v>0</v>
      </c>
      <c r="J142" s="122">
        <v>0</v>
      </c>
      <c r="K142" s="122">
        <v>0</v>
      </c>
      <c r="L142" s="122">
        <v>0</v>
      </c>
      <c r="M142" s="122">
        <v>0</v>
      </c>
      <c r="N142" s="122">
        <v>0</v>
      </c>
      <c r="O142" s="122">
        <v>0</v>
      </c>
      <c r="P142" s="414"/>
      <c r="Q142" s="122">
        <v>0</v>
      </c>
      <c r="R142" s="122">
        <v>0</v>
      </c>
      <c r="S142" s="122">
        <v>0</v>
      </c>
      <c r="T142" s="122">
        <v>0</v>
      </c>
      <c r="U142" s="122">
        <v>0</v>
      </c>
      <c r="V142" s="122">
        <v>0</v>
      </c>
      <c r="W142" s="122">
        <v>0</v>
      </c>
      <c r="X142" s="122">
        <v>0</v>
      </c>
      <c r="Y142" s="122">
        <v>0</v>
      </c>
      <c r="Z142" s="122">
        <v>0</v>
      </c>
      <c r="AA142" s="122">
        <v>0</v>
      </c>
      <c r="AB142" s="122">
        <v>0</v>
      </c>
      <c r="AC142" s="122">
        <v>0</v>
      </c>
      <c r="AD142" s="414"/>
      <c r="AE142" s="122">
        <v>0</v>
      </c>
      <c r="AF142" s="122">
        <v>0</v>
      </c>
      <c r="AG142" s="122">
        <v>0</v>
      </c>
      <c r="AH142" s="122">
        <v>0</v>
      </c>
      <c r="AI142" s="122">
        <v>0</v>
      </c>
      <c r="AJ142" s="122">
        <v>0</v>
      </c>
      <c r="AK142" s="122">
        <v>0</v>
      </c>
      <c r="AL142" s="122">
        <v>0</v>
      </c>
      <c r="AM142" s="122">
        <v>0</v>
      </c>
      <c r="AN142" s="122">
        <v>0</v>
      </c>
      <c r="AO142" s="122">
        <v>0</v>
      </c>
      <c r="AP142" s="122">
        <v>0</v>
      </c>
      <c r="AQ142" s="122">
        <v>0</v>
      </c>
      <c r="AR142" s="414"/>
      <c r="AS142" s="122">
        <v>0</v>
      </c>
      <c r="AT142" s="122">
        <v>0</v>
      </c>
      <c r="AU142" s="122">
        <v>0</v>
      </c>
      <c r="AV142" s="122">
        <v>0</v>
      </c>
      <c r="AW142" s="122">
        <v>0</v>
      </c>
      <c r="AX142" s="122">
        <v>0</v>
      </c>
      <c r="AY142" s="122">
        <v>0</v>
      </c>
      <c r="AZ142" s="122">
        <v>0</v>
      </c>
      <c r="BA142" s="122">
        <v>0</v>
      </c>
      <c r="BB142" s="122">
        <v>0</v>
      </c>
      <c r="BC142" s="122">
        <v>0</v>
      </c>
      <c r="BD142" s="122">
        <v>0</v>
      </c>
      <c r="BE142" s="122">
        <v>0</v>
      </c>
      <c r="BF142" s="414"/>
    </row>
    <row r="143" spans="1:58" s="413" customFormat="1" ht="12" hidden="1" customHeight="1" outlineLevel="1">
      <c r="A143" s="428">
        <v>152</v>
      </c>
      <c r="B143" s="413" t="s">
        <v>243</v>
      </c>
      <c r="C143" s="122">
        <v>0</v>
      </c>
      <c r="D143" s="122">
        <v>0</v>
      </c>
      <c r="E143" s="122">
        <v>0</v>
      </c>
      <c r="F143" s="122">
        <v>0</v>
      </c>
      <c r="G143" s="122">
        <v>0</v>
      </c>
      <c r="H143" s="122">
        <v>0</v>
      </c>
      <c r="I143" s="122">
        <v>0</v>
      </c>
      <c r="J143" s="122">
        <v>0</v>
      </c>
      <c r="K143" s="122">
        <v>0</v>
      </c>
      <c r="L143" s="122">
        <v>0</v>
      </c>
      <c r="M143" s="122">
        <v>0</v>
      </c>
      <c r="N143" s="122">
        <v>0</v>
      </c>
      <c r="O143" s="122">
        <v>0</v>
      </c>
      <c r="P143" s="414"/>
      <c r="Q143" s="122">
        <v>0</v>
      </c>
      <c r="R143" s="122">
        <v>0</v>
      </c>
      <c r="S143" s="122">
        <v>0</v>
      </c>
      <c r="T143" s="122">
        <v>0</v>
      </c>
      <c r="U143" s="122">
        <v>0</v>
      </c>
      <c r="V143" s="122">
        <v>0</v>
      </c>
      <c r="W143" s="122">
        <v>0</v>
      </c>
      <c r="X143" s="122">
        <v>0</v>
      </c>
      <c r="Y143" s="122">
        <v>0</v>
      </c>
      <c r="Z143" s="122">
        <v>0</v>
      </c>
      <c r="AA143" s="122">
        <v>0</v>
      </c>
      <c r="AB143" s="122">
        <v>0</v>
      </c>
      <c r="AC143" s="122">
        <v>0</v>
      </c>
      <c r="AD143" s="414"/>
      <c r="AE143" s="122">
        <v>0</v>
      </c>
      <c r="AF143" s="122">
        <v>0</v>
      </c>
      <c r="AG143" s="122">
        <v>0</v>
      </c>
      <c r="AH143" s="122">
        <v>0</v>
      </c>
      <c r="AI143" s="122">
        <v>0</v>
      </c>
      <c r="AJ143" s="122">
        <v>0</v>
      </c>
      <c r="AK143" s="122">
        <v>0</v>
      </c>
      <c r="AL143" s="122">
        <v>0</v>
      </c>
      <c r="AM143" s="122">
        <v>0</v>
      </c>
      <c r="AN143" s="122">
        <v>0</v>
      </c>
      <c r="AO143" s="122">
        <v>0</v>
      </c>
      <c r="AP143" s="122">
        <v>0</v>
      </c>
      <c r="AQ143" s="122">
        <v>0</v>
      </c>
      <c r="AR143" s="414"/>
      <c r="AS143" s="122">
        <v>0</v>
      </c>
      <c r="AT143" s="122">
        <v>0</v>
      </c>
      <c r="AU143" s="122">
        <v>0</v>
      </c>
      <c r="AV143" s="122">
        <v>0</v>
      </c>
      <c r="AW143" s="122">
        <v>0</v>
      </c>
      <c r="AX143" s="122">
        <v>0</v>
      </c>
      <c r="AY143" s="122">
        <v>0</v>
      </c>
      <c r="AZ143" s="122">
        <v>0</v>
      </c>
      <c r="BA143" s="122">
        <v>0</v>
      </c>
      <c r="BB143" s="122">
        <v>0</v>
      </c>
      <c r="BC143" s="122">
        <v>0</v>
      </c>
      <c r="BD143" s="122">
        <v>0</v>
      </c>
      <c r="BE143" s="122">
        <v>0</v>
      </c>
      <c r="BF143" s="414"/>
    </row>
    <row r="144" spans="1:58" s="413" customFormat="1" ht="12" hidden="1" customHeight="1" outlineLevel="1">
      <c r="A144" s="428">
        <v>153</v>
      </c>
      <c r="B144" s="413" t="s">
        <v>244</v>
      </c>
      <c r="C144" s="122">
        <v>0</v>
      </c>
      <c r="D144" s="122">
        <v>0</v>
      </c>
      <c r="E144" s="122">
        <v>0</v>
      </c>
      <c r="F144" s="122">
        <v>0</v>
      </c>
      <c r="G144" s="122">
        <v>0</v>
      </c>
      <c r="H144" s="122">
        <v>0</v>
      </c>
      <c r="I144" s="122">
        <v>0</v>
      </c>
      <c r="J144" s="122">
        <v>0</v>
      </c>
      <c r="K144" s="122">
        <v>0</v>
      </c>
      <c r="L144" s="122">
        <v>0</v>
      </c>
      <c r="M144" s="122">
        <v>0</v>
      </c>
      <c r="N144" s="122">
        <v>0</v>
      </c>
      <c r="O144" s="122">
        <v>0</v>
      </c>
      <c r="P144" s="414"/>
      <c r="Q144" s="122">
        <v>0</v>
      </c>
      <c r="R144" s="122">
        <v>0</v>
      </c>
      <c r="S144" s="122">
        <v>0</v>
      </c>
      <c r="T144" s="122">
        <v>0</v>
      </c>
      <c r="U144" s="122">
        <v>0</v>
      </c>
      <c r="V144" s="122">
        <v>0</v>
      </c>
      <c r="W144" s="122">
        <v>0</v>
      </c>
      <c r="X144" s="122">
        <v>0</v>
      </c>
      <c r="Y144" s="122">
        <v>0</v>
      </c>
      <c r="Z144" s="122">
        <v>0</v>
      </c>
      <c r="AA144" s="122">
        <v>0</v>
      </c>
      <c r="AB144" s="122">
        <v>0</v>
      </c>
      <c r="AC144" s="122">
        <v>0</v>
      </c>
      <c r="AD144" s="414"/>
      <c r="AE144" s="122">
        <v>0</v>
      </c>
      <c r="AF144" s="122">
        <v>0</v>
      </c>
      <c r="AG144" s="122">
        <v>0</v>
      </c>
      <c r="AH144" s="122">
        <v>0</v>
      </c>
      <c r="AI144" s="122">
        <v>0</v>
      </c>
      <c r="AJ144" s="122">
        <v>0</v>
      </c>
      <c r="AK144" s="122">
        <v>0</v>
      </c>
      <c r="AL144" s="122">
        <v>0</v>
      </c>
      <c r="AM144" s="122">
        <v>0</v>
      </c>
      <c r="AN144" s="122">
        <v>0</v>
      </c>
      <c r="AO144" s="122">
        <v>0</v>
      </c>
      <c r="AP144" s="122">
        <v>0</v>
      </c>
      <c r="AQ144" s="122">
        <v>0</v>
      </c>
      <c r="AR144" s="414"/>
      <c r="AS144" s="122">
        <v>0</v>
      </c>
      <c r="AT144" s="122">
        <v>0</v>
      </c>
      <c r="AU144" s="122">
        <v>0</v>
      </c>
      <c r="AV144" s="122">
        <v>0</v>
      </c>
      <c r="AW144" s="122">
        <v>0</v>
      </c>
      <c r="AX144" s="122">
        <v>0</v>
      </c>
      <c r="AY144" s="122">
        <v>0</v>
      </c>
      <c r="AZ144" s="122">
        <v>0</v>
      </c>
      <c r="BA144" s="122">
        <v>0</v>
      </c>
      <c r="BB144" s="122">
        <v>0</v>
      </c>
      <c r="BC144" s="122">
        <v>0</v>
      </c>
      <c r="BD144" s="122">
        <v>0</v>
      </c>
      <c r="BE144" s="122">
        <v>0</v>
      </c>
      <c r="BF144" s="414"/>
    </row>
    <row r="145" spans="1:58" s="413" customFormat="1" ht="12" hidden="1" customHeight="1" outlineLevel="1">
      <c r="A145" s="428">
        <v>154</v>
      </c>
      <c r="B145" s="413" t="s">
        <v>245</v>
      </c>
      <c r="C145" s="122">
        <v>0</v>
      </c>
      <c r="D145" s="122">
        <v>0</v>
      </c>
      <c r="E145" s="122">
        <v>0</v>
      </c>
      <c r="F145" s="122">
        <v>0</v>
      </c>
      <c r="G145" s="122">
        <v>0</v>
      </c>
      <c r="H145" s="122">
        <v>0</v>
      </c>
      <c r="I145" s="122">
        <v>0</v>
      </c>
      <c r="J145" s="122">
        <v>0</v>
      </c>
      <c r="K145" s="122">
        <v>0</v>
      </c>
      <c r="L145" s="122">
        <v>0</v>
      </c>
      <c r="M145" s="122">
        <v>0</v>
      </c>
      <c r="N145" s="122">
        <v>0</v>
      </c>
      <c r="O145" s="122">
        <v>0</v>
      </c>
      <c r="P145" s="414"/>
      <c r="Q145" s="122">
        <v>0</v>
      </c>
      <c r="R145" s="122">
        <v>0</v>
      </c>
      <c r="S145" s="122">
        <v>0</v>
      </c>
      <c r="T145" s="122">
        <v>0</v>
      </c>
      <c r="U145" s="122">
        <v>0</v>
      </c>
      <c r="V145" s="122">
        <v>0</v>
      </c>
      <c r="W145" s="122">
        <v>0</v>
      </c>
      <c r="X145" s="122">
        <v>0</v>
      </c>
      <c r="Y145" s="122">
        <v>0</v>
      </c>
      <c r="Z145" s="122">
        <v>0</v>
      </c>
      <c r="AA145" s="122">
        <v>0</v>
      </c>
      <c r="AB145" s="122">
        <v>0</v>
      </c>
      <c r="AC145" s="122">
        <v>0</v>
      </c>
      <c r="AD145" s="414"/>
      <c r="AE145" s="122">
        <v>0</v>
      </c>
      <c r="AF145" s="122">
        <v>0</v>
      </c>
      <c r="AG145" s="122">
        <v>0</v>
      </c>
      <c r="AH145" s="122">
        <v>0</v>
      </c>
      <c r="AI145" s="122">
        <v>0</v>
      </c>
      <c r="AJ145" s="122">
        <v>0</v>
      </c>
      <c r="AK145" s="122">
        <v>0</v>
      </c>
      <c r="AL145" s="122">
        <v>0</v>
      </c>
      <c r="AM145" s="122">
        <v>0</v>
      </c>
      <c r="AN145" s="122">
        <v>0</v>
      </c>
      <c r="AO145" s="122">
        <v>0</v>
      </c>
      <c r="AP145" s="122">
        <v>0</v>
      </c>
      <c r="AQ145" s="122">
        <v>0</v>
      </c>
      <c r="AR145" s="414"/>
      <c r="AS145" s="122">
        <v>0</v>
      </c>
      <c r="AT145" s="122">
        <v>0</v>
      </c>
      <c r="AU145" s="122">
        <v>0</v>
      </c>
      <c r="AV145" s="122">
        <v>0</v>
      </c>
      <c r="AW145" s="122">
        <v>0</v>
      </c>
      <c r="AX145" s="122">
        <v>0</v>
      </c>
      <c r="AY145" s="122">
        <v>0</v>
      </c>
      <c r="AZ145" s="122">
        <v>0</v>
      </c>
      <c r="BA145" s="122">
        <v>0</v>
      </c>
      <c r="BB145" s="122">
        <v>0</v>
      </c>
      <c r="BC145" s="122">
        <v>0</v>
      </c>
      <c r="BD145" s="122">
        <v>0</v>
      </c>
      <c r="BE145" s="122">
        <v>0</v>
      </c>
      <c r="BF145" s="414"/>
    </row>
    <row r="146" spans="1:58" s="413" customFormat="1" ht="12" hidden="1" customHeight="1" outlineLevel="1">
      <c r="A146" s="428">
        <v>155</v>
      </c>
      <c r="B146" s="413" t="s">
        <v>246</v>
      </c>
      <c r="C146" s="122">
        <v>0</v>
      </c>
      <c r="D146" s="122">
        <v>0</v>
      </c>
      <c r="E146" s="122">
        <v>0</v>
      </c>
      <c r="F146" s="122">
        <v>0</v>
      </c>
      <c r="G146" s="122">
        <v>0</v>
      </c>
      <c r="H146" s="122">
        <v>0</v>
      </c>
      <c r="I146" s="122">
        <v>0</v>
      </c>
      <c r="J146" s="122">
        <v>0</v>
      </c>
      <c r="K146" s="122">
        <v>0</v>
      </c>
      <c r="L146" s="122">
        <v>0</v>
      </c>
      <c r="M146" s="122">
        <v>0</v>
      </c>
      <c r="N146" s="122">
        <v>0</v>
      </c>
      <c r="O146" s="122">
        <v>0</v>
      </c>
      <c r="P146" s="414"/>
      <c r="Q146" s="122">
        <v>0</v>
      </c>
      <c r="R146" s="122">
        <v>0</v>
      </c>
      <c r="S146" s="122">
        <v>0</v>
      </c>
      <c r="T146" s="122">
        <v>0</v>
      </c>
      <c r="U146" s="122">
        <v>0</v>
      </c>
      <c r="V146" s="122">
        <v>0</v>
      </c>
      <c r="W146" s="122">
        <v>0</v>
      </c>
      <c r="X146" s="122">
        <v>0</v>
      </c>
      <c r="Y146" s="122">
        <v>0</v>
      </c>
      <c r="Z146" s="122">
        <v>0</v>
      </c>
      <c r="AA146" s="122">
        <v>0</v>
      </c>
      <c r="AB146" s="122">
        <v>0</v>
      </c>
      <c r="AC146" s="122">
        <v>0</v>
      </c>
      <c r="AD146" s="414"/>
      <c r="AE146" s="122">
        <v>0</v>
      </c>
      <c r="AF146" s="122">
        <v>0</v>
      </c>
      <c r="AG146" s="122">
        <v>0</v>
      </c>
      <c r="AH146" s="122">
        <v>0</v>
      </c>
      <c r="AI146" s="122">
        <v>0</v>
      </c>
      <c r="AJ146" s="122">
        <v>0</v>
      </c>
      <c r="AK146" s="122">
        <v>0</v>
      </c>
      <c r="AL146" s="122">
        <v>0</v>
      </c>
      <c r="AM146" s="122">
        <v>0</v>
      </c>
      <c r="AN146" s="122">
        <v>0</v>
      </c>
      <c r="AO146" s="122">
        <v>0</v>
      </c>
      <c r="AP146" s="122">
        <v>0</v>
      </c>
      <c r="AQ146" s="122">
        <v>0</v>
      </c>
      <c r="AR146" s="414"/>
      <c r="AS146" s="122">
        <v>0</v>
      </c>
      <c r="AT146" s="122">
        <v>0</v>
      </c>
      <c r="AU146" s="122">
        <v>0</v>
      </c>
      <c r="AV146" s="122">
        <v>0</v>
      </c>
      <c r="AW146" s="122">
        <v>0</v>
      </c>
      <c r="AX146" s="122">
        <v>0</v>
      </c>
      <c r="AY146" s="122">
        <v>0</v>
      </c>
      <c r="AZ146" s="122">
        <v>0</v>
      </c>
      <c r="BA146" s="122">
        <v>0</v>
      </c>
      <c r="BB146" s="122">
        <v>0</v>
      </c>
      <c r="BC146" s="122">
        <v>0</v>
      </c>
      <c r="BD146" s="122">
        <v>0</v>
      </c>
      <c r="BE146" s="122">
        <v>0</v>
      </c>
      <c r="BF146" s="414"/>
    </row>
    <row r="147" spans="1:58" s="413" customFormat="1" ht="12" hidden="1" customHeight="1" outlineLevel="1">
      <c r="A147" s="428">
        <v>156</v>
      </c>
      <c r="B147" s="413" t="s">
        <v>247</v>
      </c>
      <c r="C147" s="122">
        <v>0</v>
      </c>
      <c r="D147" s="122">
        <v>0</v>
      </c>
      <c r="E147" s="122">
        <v>0</v>
      </c>
      <c r="F147" s="122">
        <v>0</v>
      </c>
      <c r="G147" s="122">
        <v>0</v>
      </c>
      <c r="H147" s="122">
        <v>0</v>
      </c>
      <c r="I147" s="122">
        <v>0</v>
      </c>
      <c r="J147" s="122">
        <v>0</v>
      </c>
      <c r="K147" s="122">
        <v>0</v>
      </c>
      <c r="L147" s="122">
        <v>0</v>
      </c>
      <c r="M147" s="122">
        <v>0</v>
      </c>
      <c r="N147" s="122">
        <v>0</v>
      </c>
      <c r="O147" s="122">
        <v>0</v>
      </c>
      <c r="P147" s="414"/>
      <c r="Q147" s="122">
        <v>0</v>
      </c>
      <c r="R147" s="122">
        <v>0</v>
      </c>
      <c r="S147" s="122">
        <v>0</v>
      </c>
      <c r="T147" s="122">
        <v>0</v>
      </c>
      <c r="U147" s="122">
        <v>0</v>
      </c>
      <c r="V147" s="122">
        <v>0</v>
      </c>
      <c r="W147" s="122">
        <v>0</v>
      </c>
      <c r="X147" s="122">
        <v>0</v>
      </c>
      <c r="Y147" s="122">
        <v>0</v>
      </c>
      <c r="Z147" s="122">
        <v>0</v>
      </c>
      <c r="AA147" s="122">
        <v>0</v>
      </c>
      <c r="AB147" s="122">
        <v>0</v>
      </c>
      <c r="AC147" s="122">
        <v>0</v>
      </c>
      <c r="AD147" s="414"/>
      <c r="AE147" s="122">
        <v>0</v>
      </c>
      <c r="AF147" s="122">
        <v>0</v>
      </c>
      <c r="AG147" s="122">
        <v>0</v>
      </c>
      <c r="AH147" s="122">
        <v>0</v>
      </c>
      <c r="AI147" s="122">
        <v>0</v>
      </c>
      <c r="AJ147" s="122">
        <v>0</v>
      </c>
      <c r="AK147" s="122">
        <v>0</v>
      </c>
      <c r="AL147" s="122">
        <v>0</v>
      </c>
      <c r="AM147" s="122">
        <v>0</v>
      </c>
      <c r="AN147" s="122">
        <v>0</v>
      </c>
      <c r="AO147" s="122">
        <v>0</v>
      </c>
      <c r="AP147" s="122">
        <v>0</v>
      </c>
      <c r="AQ147" s="122">
        <v>0</v>
      </c>
      <c r="AR147" s="414"/>
      <c r="AS147" s="122">
        <v>0</v>
      </c>
      <c r="AT147" s="122">
        <v>0</v>
      </c>
      <c r="AU147" s="122">
        <v>0</v>
      </c>
      <c r="AV147" s="122">
        <v>0</v>
      </c>
      <c r="AW147" s="122">
        <v>0</v>
      </c>
      <c r="AX147" s="122">
        <v>0</v>
      </c>
      <c r="AY147" s="122">
        <v>0</v>
      </c>
      <c r="AZ147" s="122">
        <v>0</v>
      </c>
      <c r="BA147" s="122">
        <v>0</v>
      </c>
      <c r="BB147" s="122">
        <v>0</v>
      </c>
      <c r="BC147" s="122">
        <v>0</v>
      </c>
      <c r="BD147" s="122">
        <v>0</v>
      </c>
      <c r="BE147" s="122">
        <v>0</v>
      </c>
      <c r="BF147" s="414"/>
    </row>
    <row r="148" spans="1:58" s="413" customFormat="1" ht="12" hidden="1" customHeight="1" outlineLevel="1">
      <c r="A148" s="428">
        <v>157</v>
      </c>
      <c r="B148" s="413" t="s">
        <v>248</v>
      </c>
      <c r="C148" s="122">
        <v>0</v>
      </c>
      <c r="D148" s="122">
        <v>0</v>
      </c>
      <c r="E148" s="122">
        <v>0</v>
      </c>
      <c r="F148" s="122">
        <v>0</v>
      </c>
      <c r="G148" s="122">
        <v>0</v>
      </c>
      <c r="H148" s="122">
        <v>0</v>
      </c>
      <c r="I148" s="122">
        <v>0</v>
      </c>
      <c r="J148" s="122">
        <v>0</v>
      </c>
      <c r="K148" s="122">
        <v>0</v>
      </c>
      <c r="L148" s="122">
        <v>0</v>
      </c>
      <c r="M148" s="122">
        <v>0</v>
      </c>
      <c r="N148" s="122">
        <v>0</v>
      </c>
      <c r="O148" s="122">
        <v>0</v>
      </c>
      <c r="P148" s="414"/>
      <c r="Q148" s="122">
        <v>0</v>
      </c>
      <c r="R148" s="122">
        <v>0</v>
      </c>
      <c r="S148" s="122">
        <v>0</v>
      </c>
      <c r="T148" s="122">
        <v>0</v>
      </c>
      <c r="U148" s="122">
        <v>0</v>
      </c>
      <c r="V148" s="122">
        <v>0</v>
      </c>
      <c r="W148" s="122">
        <v>0</v>
      </c>
      <c r="X148" s="122">
        <v>0</v>
      </c>
      <c r="Y148" s="122">
        <v>0</v>
      </c>
      <c r="Z148" s="122">
        <v>0</v>
      </c>
      <c r="AA148" s="122">
        <v>0</v>
      </c>
      <c r="AB148" s="122">
        <v>0</v>
      </c>
      <c r="AC148" s="122">
        <v>0</v>
      </c>
      <c r="AD148" s="414"/>
      <c r="AE148" s="122">
        <v>0</v>
      </c>
      <c r="AF148" s="122">
        <v>0</v>
      </c>
      <c r="AG148" s="122">
        <v>0</v>
      </c>
      <c r="AH148" s="122">
        <v>0</v>
      </c>
      <c r="AI148" s="122">
        <v>0</v>
      </c>
      <c r="AJ148" s="122">
        <v>0</v>
      </c>
      <c r="AK148" s="122">
        <v>0</v>
      </c>
      <c r="AL148" s="122">
        <v>0</v>
      </c>
      <c r="AM148" s="122">
        <v>0</v>
      </c>
      <c r="AN148" s="122">
        <v>0</v>
      </c>
      <c r="AO148" s="122">
        <v>0</v>
      </c>
      <c r="AP148" s="122">
        <v>0</v>
      </c>
      <c r="AQ148" s="122">
        <v>0</v>
      </c>
      <c r="AR148" s="414"/>
      <c r="AS148" s="122">
        <v>0</v>
      </c>
      <c r="AT148" s="122">
        <v>0</v>
      </c>
      <c r="AU148" s="122">
        <v>0</v>
      </c>
      <c r="AV148" s="122">
        <v>0</v>
      </c>
      <c r="AW148" s="122">
        <v>0</v>
      </c>
      <c r="AX148" s="122">
        <v>0</v>
      </c>
      <c r="AY148" s="122">
        <v>0</v>
      </c>
      <c r="AZ148" s="122">
        <v>0</v>
      </c>
      <c r="BA148" s="122">
        <v>0</v>
      </c>
      <c r="BB148" s="122">
        <v>0</v>
      </c>
      <c r="BC148" s="122">
        <v>0</v>
      </c>
      <c r="BD148" s="122">
        <v>0</v>
      </c>
      <c r="BE148" s="122">
        <v>0</v>
      </c>
      <c r="BF148" s="414"/>
    </row>
    <row r="149" spans="1:58" s="413" customFormat="1" ht="12" hidden="1" customHeight="1" outlineLevel="1">
      <c r="A149" s="428">
        <v>160</v>
      </c>
      <c r="B149" s="413" t="s">
        <v>249</v>
      </c>
      <c r="C149" s="122">
        <v>0</v>
      </c>
      <c r="D149" s="122">
        <v>0</v>
      </c>
      <c r="E149" s="122">
        <v>0</v>
      </c>
      <c r="F149" s="122">
        <v>0</v>
      </c>
      <c r="G149" s="122">
        <v>0</v>
      </c>
      <c r="H149" s="122">
        <v>0</v>
      </c>
      <c r="I149" s="122">
        <v>0</v>
      </c>
      <c r="J149" s="122">
        <v>0</v>
      </c>
      <c r="K149" s="122">
        <v>0</v>
      </c>
      <c r="L149" s="122">
        <v>0</v>
      </c>
      <c r="M149" s="122">
        <v>0</v>
      </c>
      <c r="N149" s="122">
        <v>0</v>
      </c>
      <c r="O149" s="122">
        <v>0</v>
      </c>
      <c r="P149" s="414"/>
      <c r="Q149" s="122">
        <v>0</v>
      </c>
      <c r="R149" s="122">
        <v>0</v>
      </c>
      <c r="S149" s="122">
        <v>0</v>
      </c>
      <c r="T149" s="122">
        <v>0</v>
      </c>
      <c r="U149" s="122">
        <v>0</v>
      </c>
      <c r="V149" s="122">
        <v>0</v>
      </c>
      <c r="W149" s="122">
        <v>0</v>
      </c>
      <c r="X149" s="122">
        <v>0</v>
      </c>
      <c r="Y149" s="122">
        <v>0</v>
      </c>
      <c r="Z149" s="122">
        <v>0</v>
      </c>
      <c r="AA149" s="122">
        <v>0</v>
      </c>
      <c r="AB149" s="122">
        <v>0</v>
      </c>
      <c r="AC149" s="122">
        <v>0</v>
      </c>
      <c r="AD149" s="414"/>
      <c r="AE149" s="122">
        <v>0</v>
      </c>
      <c r="AF149" s="122">
        <v>0</v>
      </c>
      <c r="AG149" s="122">
        <v>0</v>
      </c>
      <c r="AH149" s="122">
        <v>0</v>
      </c>
      <c r="AI149" s="122">
        <v>0</v>
      </c>
      <c r="AJ149" s="122">
        <v>0</v>
      </c>
      <c r="AK149" s="122">
        <v>0</v>
      </c>
      <c r="AL149" s="122">
        <v>0</v>
      </c>
      <c r="AM149" s="122">
        <v>0</v>
      </c>
      <c r="AN149" s="122">
        <v>0</v>
      </c>
      <c r="AO149" s="122">
        <v>0</v>
      </c>
      <c r="AP149" s="122">
        <v>0</v>
      </c>
      <c r="AQ149" s="122">
        <v>0</v>
      </c>
      <c r="AR149" s="414"/>
      <c r="AS149" s="122">
        <v>0</v>
      </c>
      <c r="AT149" s="122">
        <v>0</v>
      </c>
      <c r="AU149" s="122">
        <v>0</v>
      </c>
      <c r="AV149" s="122">
        <v>0</v>
      </c>
      <c r="AW149" s="122">
        <v>0</v>
      </c>
      <c r="AX149" s="122">
        <v>0</v>
      </c>
      <c r="AY149" s="122">
        <v>0</v>
      </c>
      <c r="AZ149" s="122">
        <v>0</v>
      </c>
      <c r="BA149" s="122">
        <v>0</v>
      </c>
      <c r="BB149" s="122">
        <v>0</v>
      </c>
      <c r="BC149" s="122">
        <v>0</v>
      </c>
      <c r="BD149" s="122">
        <v>0</v>
      </c>
      <c r="BE149" s="122">
        <v>0</v>
      </c>
      <c r="BF149" s="414"/>
    </row>
    <row r="150" spans="1:58" s="413" customFormat="1" ht="12" hidden="1" customHeight="1" outlineLevel="1">
      <c r="A150" s="428">
        <v>161</v>
      </c>
      <c r="B150" s="413" t="s">
        <v>250</v>
      </c>
      <c r="C150" s="122">
        <v>0</v>
      </c>
      <c r="D150" s="122">
        <v>0</v>
      </c>
      <c r="E150" s="122">
        <v>0</v>
      </c>
      <c r="F150" s="122">
        <v>0</v>
      </c>
      <c r="G150" s="122">
        <v>0</v>
      </c>
      <c r="H150" s="122">
        <v>0</v>
      </c>
      <c r="I150" s="122">
        <v>0</v>
      </c>
      <c r="J150" s="122">
        <v>0</v>
      </c>
      <c r="K150" s="122">
        <v>0</v>
      </c>
      <c r="L150" s="122">
        <v>0</v>
      </c>
      <c r="M150" s="122">
        <v>0</v>
      </c>
      <c r="N150" s="122">
        <v>0</v>
      </c>
      <c r="O150" s="122">
        <v>0</v>
      </c>
      <c r="P150" s="414"/>
      <c r="Q150" s="122">
        <v>20800</v>
      </c>
      <c r="R150" s="122">
        <v>0</v>
      </c>
      <c r="S150" s="122">
        <v>0</v>
      </c>
      <c r="T150" s="122">
        <v>0</v>
      </c>
      <c r="U150" s="122">
        <v>0</v>
      </c>
      <c r="V150" s="122">
        <v>0</v>
      </c>
      <c r="W150" s="122">
        <v>0</v>
      </c>
      <c r="X150" s="122">
        <v>0</v>
      </c>
      <c r="Y150" s="122">
        <v>0</v>
      </c>
      <c r="Z150" s="122">
        <v>0</v>
      </c>
      <c r="AA150" s="122">
        <v>0</v>
      </c>
      <c r="AB150" s="122">
        <v>0</v>
      </c>
      <c r="AC150" s="122">
        <v>20800</v>
      </c>
      <c r="AD150" s="414"/>
      <c r="AE150" s="122">
        <v>0</v>
      </c>
      <c r="AF150" s="122">
        <v>0</v>
      </c>
      <c r="AG150" s="122">
        <v>0</v>
      </c>
      <c r="AH150" s="122">
        <v>0</v>
      </c>
      <c r="AI150" s="122">
        <v>0</v>
      </c>
      <c r="AJ150" s="122">
        <v>0</v>
      </c>
      <c r="AK150" s="122">
        <v>0</v>
      </c>
      <c r="AL150" s="122">
        <v>0</v>
      </c>
      <c r="AM150" s="122">
        <v>0</v>
      </c>
      <c r="AN150" s="122">
        <v>0</v>
      </c>
      <c r="AO150" s="122">
        <v>0</v>
      </c>
      <c r="AP150" s="122">
        <v>0</v>
      </c>
      <c r="AQ150" s="122">
        <v>0</v>
      </c>
      <c r="AR150" s="414"/>
      <c r="AS150" s="122">
        <v>0</v>
      </c>
      <c r="AT150" s="122">
        <v>0</v>
      </c>
      <c r="AU150" s="122">
        <v>0</v>
      </c>
      <c r="AV150" s="122">
        <v>0</v>
      </c>
      <c r="AW150" s="122">
        <v>0</v>
      </c>
      <c r="AX150" s="122">
        <v>0</v>
      </c>
      <c r="AY150" s="122">
        <v>0</v>
      </c>
      <c r="AZ150" s="122">
        <v>0</v>
      </c>
      <c r="BA150" s="122">
        <v>0</v>
      </c>
      <c r="BB150" s="122">
        <v>0</v>
      </c>
      <c r="BC150" s="122">
        <v>0</v>
      </c>
      <c r="BD150" s="122">
        <v>0</v>
      </c>
      <c r="BE150" s="122">
        <v>0</v>
      </c>
      <c r="BF150" s="414"/>
    </row>
    <row r="151" spans="1:58" s="413" customFormat="1" ht="12" hidden="1" customHeight="1" outlineLevel="1">
      <c r="A151" s="428">
        <v>162</v>
      </c>
      <c r="B151" s="413" t="s">
        <v>251</v>
      </c>
      <c r="C151" s="122">
        <v>0</v>
      </c>
      <c r="D151" s="122">
        <v>0</v>
      </c>
      <c r="E151" s="122">
        <v>0</v>
      </c>
      <c r="F151" s="122">
        <v>0</v>
      </c>
      <c r="G151" s="122">
        <v>0</v>
      </c>
      <c r="H151" s="122">
        <v>0</v>
      </c>
      <c r="I151" s="122">
        <v>0</v>
      </c>
      <c r="J151" s="122">
        <v>0</v>
      </c>
      <c r="K151" s="122">
        <v>0</v>
      </c>
      <c r="L151" s="122">
        <v>0</v>
      </c>
      <c r="M151" s="122">
        <v>0</v>
      </c>
      <c r="N151" s="122">
        <v>0</v>
      </c>
      <c r="O151" s="122">
        <v>0</v>
      </c>
      <c r="P151" s="414"/>
      <c r="Q151" s="122">
        <v>0</v>
      </c>
      <c r="R151" s="122">
        <v>0</v>
      </c>
      <c r="S151" s="122">
        <v>0</v>
      </c>
      <c r="T151" s="122">
        <v>0</v>
      </c>
      <c r="U151" s="122">
        <v>0</v>
      </c>
      <c r="V151" s="122">
        <v>0</v>
      </c>
      <c r="W151" s="122">
        <v>0</v>
      </c>
      <c r="X151" s="122">
        <v>0</v>
      </c>
      <c r="Y151" s="122">
        <v>0</v>
      </c>
      <c r="Z151" s="122">
        <v>0</v>
      </c>
      <c r="AA151" s="122">
        <v>0</v>
      </c>
      <c r="AB151" s="122">
        <v>0</v>
      </c>
      <c r="AC151" s="122">
        <v>0</v>
      </c>
      <c r="AD151" s="414"/>
      <c r="AE151" s="122">
        <v>0</v>
      </c>
      <c r="AF151" s="122">
        <v>0</v>
      </c>
      <c r="AG151" s="122">
        <v>0</v>
      </c>
      <c r="AH151" s="122">
        <v>0</v>
      </c>
      <c r="AI151" s="122">
        <v>0</v>
      </c>
      <c r="AJ151" s="122">
        <v>0</v>
      </c>
      <c r="AK151" s="122">
        <v>0</v>
      </c>
      <c r="AL151" s="122">
        <v>0</v>
      </c>
      <c r="AM151" s="122">
        <v>0</v>
      </c>
      <c r="AN151" s="122">
        <v>0</v>
      </c>
      <c r="AO151" s="122">
        <v>0</v>
      </c>
      <c r="AP151" s="122">
        <v>0</v>
      </c>
      <c r="AQ151" s="122">
        <v>0</v>
      </c>
      <c r="AR151" s="414"/>
      <c r="AS151" s="122">
        <v>0</v>
      </c>
      <c r="AT151" s="122">
        <v>0</v>
      </c>
      <c r="AU151" s="122">
        <v>0</v>
      </c>
      <c r="AV151" s="122">
        <v>0</v>
      </c>
      <c r="AW151" s="122">
        <v>0</v>
      </c>
      <c r="AX151" s="122">
        <v>0</v>
      </c>
      <c r="AY151" s="122">
        <v>0</v>
      </c>
      <c r="AZ151" s="122">
        <v>0</v>
      </c>
      <c r="BA151" s="122">
        <v>0</v>
      </c>
      <c r="BB151" s="122">
        <v>0</v>
      </c>
      <c r="BC151" s="122">
        <v>0</v>
      </c>
      <c r="BD151" s="122">
        <v>0</v>
      </c>
      <c r="BE151" s="122">
        <v>0</v>
      </c>
      <c r="BF151" s="414"/>
    </row>
    <row r="152" spans="1:58" s="413" customFormat="1" ht="12" hidden="1" customHeight="1" outlineLevel="1">
      <c r="A152" s="428">
        <v>163</v>
      </c>
      <c r="B152" s="413" t="s">
        <v>252</v>
      </c>
      <c r="C152" s="122">
        <v>0</v>
      </c>
      <c r="D152" s="122">
        <v>0</v>
      </c>
      <c r="E152" s="122">
        <v>0</v>
      </c>
      <c r="F152" s="122">
        <v>0</v>
      </c>
      <c r="G152" s="122">
        <v>0</v>
      </c>
      <c r="H152" s="122">
        <v>0</v>
      </c>
      <c r="I152" s="122">
        <v>0</v>
      </c>
      <c r="J152" s="122">
        <v>0</v>
      </c>
      <c r="K152" s="122">
        <v>0</v>
      </c>
      <c r="L152" s="122">
        <v>0</v>
      </c>
      <c r="M152" s="122">
        <v>0</v>
      </c>
      <c r="N152" s="122">
        <v>0</v>
      </c>
      <c r="O152" s="122">
        <v>0</v>
      </c>
      <c r="P152" s="414"/>
      <c r="Q152" s="122">
        <v>0</v>
      </c>
      <c r="R152" s="122">
        <v>0</v>
      </c>
      <c r="S152" s="122">
        <v>0</v>
      </c>
      <c r="T152" s="122">
        <v>0</v>
      </c>
      <c r="U152" s="122">
        <v>0</v>
      </c>
      <c r="V152" s="122">
        <v>0</v>
      </c>
      <c r="W152" s="122">
        <v>0</v>
      </c>
      <c r="X152" s="122">
        <v>0</v>
      </c>
      <c r="Y152" s="122">
        <v>0</v>
      </c>
      <c r="Z152" s="122">
        <v>0</v>
      </c>
      <c r="AA152" s="122">
        <v>0</v>
      </c>
      <c r="AB152" s="122">
        <v>0</v>
      </c>
      <c r="AC152" s="122">
        <v>0</v>
      </c>
      <c r="AD152" s="414"/>
      <c r="AE152" s="122">
        <v>0</v>
      </c>
      <c r="AF152" s="122">
        <v>0</v>
      </c>
      <c r="AG152" s="122">
        <v>0</v>
      </c>
      <c r="AH152" s="122">
        <v>0</v>
      </c>
      <c r="AI152" s="122">
        <v>0</v>
      </c>
      <c r="AJ152" s="122">
        <v>0</v>
      </c>
      <c r="AK152" s="122">
        <v>0</v>
      </c>
      <c r="AL152" s="122">
        <v>0</v>
      </c>
      <c r="AM152" s="122">
        <v>0</v>
      </c>
      <c r="AN152" s="122">
        <v>0</v>
      </c>
      <c r="AO152" s="122">
        <v>0</v>
      </c>
      <c r="AP152" s="122">
        <v>0</v>
      </c>
      <c r="AQ152" s="122">
        <v>0</v>
      </c>
      <c r="AR152" s="414"/>
      <c r="AS152" s="122">
        <v>0</v>
      </c>
      <c r="AT152" s="122">
        <v>0</v>
      </c>
      <c r="AU152" s="122">
        <v>0</v>
      </c>
      <c r="AV152" s="122">
        <v>0</v>
      </c>
      <c r="AW152" s="122">
        <v>0</v>
      </c>
      <c r="AX152" s="122">
        <v>0</v>
      </c>
      <c r="AY152" s="122">
        <v>0</v>
      </c>
      <c r="AZ152" s="122">
        <v>0</v>
      </c>
      <c r="BA152" s="122">
        <v>0</v>
      </c>
      <c r="BB152" s="122">
        <v>0</v>
      </c>
      <c r="BC152" s="122">
        <v>0</v>
      </c>
      <c r="BD152" s="122">
        <v>0</v>
      </c>
      <c r="BE152" s="122">
        <v>0</v>
      </c>
      <c r="BF152" s="414"/>
    </row>
    <row r="153" spans="1:58" s="413" customFormat="1" ht="12" hidden="1" customHeight="1" outlineLevel="1">
      <c r="A153" s="428">
        <v>164</v>
      </c>
      <c r="B153" s="413" t="s">
        <v>253</v>
      </c>
      <c r="C153" s="122">
        <v>0</v>
      </c>
      <c r="D153" s="122">
        <v>0</v>
      </c>
      <c r="E153" s="122">
        <v>0</v>
      </c>
      <c r="F153" s="122">
        <v>0</v>
      </c>
      <c r="G153" s="122">
        <v>0</v>
      </c>
      <c r="H153" s="122">
        <v>0</v>
      </c>
      <c r="I153" s="122">
        <v>0</v>
      </c>
      <c r="J153" s="122">
        <v>0</v>
      </c>
      <c r="K153" s="122">
        <v>0</v>
      </c>
      <c r="L153" s="122">
        <v>0</v>
      </c>
      <c r="M153" s="122">
        <v>0</v>
      </c>
      <c r="N153" s="122">
        <v>0</v>
      </c>
      <c r="O153" s="122">
        <v>0</v>
      </c>
      <c r="P153" s="414"/>
      <c r="Q153" s="122">
        <v>0</v>
      </c>
      <c r="R153" s="122">
        <v>0</v>
      </c>
      <c r="S153" s="122">
        <v>0</v>
      </c>
      <c r="T153" s="122">
        <v>0</v>
      </c>
      <c r="U153" s="122">
        <v>0</v>
      </c>
      <c r="V153" s="122">
        <v>0</v>
      </c>
      <c r="W153" s="122">
        <v>0</v>
      </c>
      <c r="X153" s="122">
        <v>0</v>
      </c>
      <c r="Y153" s="122">
        <v>0</v>
      </c>
      <c r="Z153" s="122">
        <v>0</v>
      </c>
      <c r="AA153" s="122">
        <v>0</v>
      </c>
      <c r="AB153" s="122">
        <v>0</v>
      </c>
      <c r="AC153" s="122">
        <v>0</v>
      </c>
      <c r="AD153" s="414"/>
      <c r="AE153" s="122">
        <v>0</v>
      </c>
      <c r="AF153" s="122">
        <v>0</v>
      </c>
      <c r="AG153" s="122">
        <v>0</v>
      </c>
      <c r="AH153" s="122">
        <v>0</v>
      </c>
      <c r="AI153" s="122">
        <v>0</v>
      </c>
      <c r="AJ153" s="122">
        <v>0</v>
      </c>
      <c r="AK153" s="122">
        <v>0</v>
      </c>
      <c r="AL153" s="122">
        <v>0</v>
      </c>
      <c r="AM153" s="122">
        <v>0</v>
      </c>
      <c r="AN153" s="122">
        <v>0</v>
      </c>
      <c r="AO153" s="122">
        <v>0</v>
      </c>
      <c r="AP153" s="122">
        <v>0</v>
      </c>
      <c r="AQ153" s="122">
        <v>0</v>
      </c>
      <c r="AR153" s="414"/>
      <c r="AS153" s="122">
        <v>0</v>
      </c>
      <c r="AT153" s="122">
        <v>0</v>
      </c>
      <c r="AU153" s="122">
        <v>0</v>
      </c>
      <c r="AV153" s="122">
        <v>0</v>
      </c>
      <c r="AW153" s="122">
        <v>0</v>
      </c>
      <c r="AX153" s="122">
        <v>0</v>
      </c>
      <c r="AY153" s="122">
        <v>0</v>
      </c>
      <c r="AZ153" s="122">
        <v>0</v>
      </c>
      <c r="BA153" s="122">
        <v>0</v>
      </c>
      <c r="BB153" s="122">
        <v>0</v>
      </c>
      <c r="BC153" s="122">
        <v>0</v>
      </c>
      <c r="BD153" s="122">
        <v>0</v>
      </c>
      <c r="BE153" s="122">
        <v>0</v>
      </c>
      <c r="BF153" s="414"/>
    </row>
    <row r="154" spans="1:58" s="413" customFormat="1" ht="12" hidden="1" customHeight="1" outlineLevel="1">
      <c r="A154" s="428">
        <v>165</v>
      </c>
      <c r="B154" s="413" t="s">
        <v>254</v>
      </c>
      <c r="C154" s="122">
        <v>0</v>
      </c>
      <c r="D154" s="122">
        <v>0</v>
      </c>
      <c r="E154" s="122">
        <v>0</v>
      </c>
      <c r="F154" s="122">
        <v>0</v>
      </c>
      <c r="G154" s="122">
        <v>0</v>
      </c>
      <c r="H154" s="122">
        <v>0</v>
      </c>
      <c r="I154" s="122">
        <v>0</v>
      </c>
      <c r="J154" s="122">
        <v>0</v>
      </c>
      <c r="K154" s="122">
        <v>0</v>
      </c>
      <c r="L154" s="122">
        <v>0</v>
      </c>
      <c r="M154" s="122">
        <v>0</v>
      </c>
      <c r="N154" s="122">
        <v>0</v>
      </c>
      <c r="O154" s="122">
        <v>0</v>
      </c>
      <c r="P154" s="414"/>
      <c r="Q154" s="122">
        <v>0</v>
      </c>
      <c r="R154" s="122">
        <v>0</v>
      </c>
      <c r="S154" s="122">
        <v>0</v>
      </c>
      <c r="T154" s="122">
        <v>0</v>
      </c>
      <c r="U154" s="122">
        <v>0</v>
      </c>
      <c r="V154" s="122">
        <v>0</v>
      </c>
      <c r="W154" s="122">
        <v>0</v>
      </c>
      <c r="X154" s="122">
        <v>0</v>
      </c>
      <c r="Y154" s="122">
        <v>0</v>
      </c>
      <c r="Z154" s="122">
        <v>0</v>
      </c>
      <c r="AA154" s="122">
        <v>0</v>
      </c>
      <c r="AB154" s="122">
        <v>0</v>
      </c>
      <c r="AC154" s="122">
        <v>0</v>
      </c>
      <c r="AD154" s="414"/>
      <c r="AE154" s="122">
        <v>0</v>
      </c>
      <c r="AF154" s="122">
        <v>0</v>
      </c>
      <c r="AG154" s="122">
        <v>0</v>
      </c>
      <c r="AH154" s="122">
        <v>0</v>
      </c>
      <c r="AI154" s="122">
        <v>0</v>
      </c>
      <c r="AJ154" s="122">
        <v>0</v>
      </c>
      <c r="AK154" s="122">
        <v>0</v>
      </c>
      <c r="AL154" s="122">
        <v>0</v>
      </c>
      <c r="AM154" s="122">
        <v>0</v>
      </c>
      <c r="AN154" s="122">
        <v>0</v>
      </c>
      <c r="AO154" s="122">
        <v>0</v>
      </c>
      <c r="AP154" s="122">
        <v>0</v>
      </c>
      <c r="AQ154" s="122">
        <v>0</v>
      </c>
      <c r="AR154" s="414"/>
      <c r="AS154" s="122">
        <v>0</v>
      </c>
      <c r="AT154" s="122">
        <v>0</v>
      </c>
      <c r="AU154" s="122">
        <v>0</v>
      </c>
      <c r="AV154" s="122">
        <v>0</v>
      </c>
      <c r="AW154" s="122">
        <v>0</v>
      </c>
      <c r="AX154" s="122">
        <v>0</v>
      </c>
      <c r="AY154" s="122">
        <v>0</v>
      </c>
      <c r="AZ154" s="122">
        <v>0</v>
      </c>
      <c r="BA154" s="122">
        <v>0</v>
      </c>
      <c r="BB154" s="122">
        <v>0</v>
      </c>
      <c r="BC154" s="122">
        <v>0</v>
      </c>
      <c r="BD154" s="122">
        <v>0</v>
      </c>
      <c r="BE154" s="122">
        <v>0</v>
      </c>
      <c r="BF154" s="414"/>
    </row>
    <row r="155" spans="1:58" s="413" customFormat="1" ht="12" hidden="1" customHeight="1" outlineLevel="1">
      <c r="A155" s="428">
        <v>166</v>
      </c>
      <c r="B155" s="413" t="s">
        <v>255</v>
      </c>
      <c r="C155" s="122">
        <v>0</v>
      </c>
      <c r="D155" s="122">
        <v>0</v>
      </c>
      <c r="E155" s="122">
        <v>0</v>
      </c>
      <c r="F155" s="122">
        <v>0</v>
      </c>
      <c r="G155" s="122">
        <v>0</v>
      </c>
      <c r="H155" s="122">
        <v>0</v>
      </c>
      <c r="I155" s="122">
        <v>0</v>
      </c>
      <c r="J155" s="122">
        <v>0</v>
      </c>
      <c r="K155" s="122">
        <v>0</v>
      </c>
      <c r="L155" s="122">
        <v>0</v>
      </c>
      <c r="M155" s="122">
        <v>0</v>
      </c>
      <c r="N155" s="122">
        <v>0</v>
      </c>
      <c r="O155" s="122">
        <v>0</v>
      </c>
      <c r="P155" s="414"/>
      <c r="Q155" s="122">
        <v>0</v>
      </c>
      <c r="R155" s="122">
        <v>0</v>
      </c>
      <c r="S155" s="122">
        <v>0</v>
      </c>
      <c r="T155" s="122">
        <v>0</v>
      </c>
      <c r="U155" s="122">
        <v>0</v>
      </c>
      <c r="V155" s="122">
        <v>0</v>
      </c>
      <c r="W155" s="122">
        <v>0</v>
      </c>
      <c r="X155" s="122">
        <v>0</v>
      </c>
      <c r="Y155" s="122">
        <v>0</v>
      </c>
      <c r="Z155" s="122">
        <v>0</v>
      </c>
      <c r="AA155" s="122">
        <v>0</v>
      </c>
      <c r="AB155" s="122">
        <v>0</v>
      </c>
      <c r="AC155" s="122">
        <v>0</v>
      </c>
      <c r="AD155" s="414"/>
      <c r="AE155" s="122">
        <v>0</v>
      </c>
      <c r="AF155" s="122">
        <v>0</v>
      </c>
      <c r="AG155" s="122">
        <v>0</v>
      </c>
      <c r="AH155" s="122">
        <v>0</v>
      </c>
      <c r="AI155" s="122">
        <v>0</v>
      </c>
      <c r="AJ155" s="122">
        <v>0</v>
      </c>
      <c r="AK155" s="122">
        <v>0</v>
      </c>
      <c r="AL155" s="122">
        <v>0</v>
      </c>
      <c r="AM155" s="122">
        <v>0</v>
      </c>
      <c r="AN155" s="122">
        <v>0</v>
      </c>
      <c r="AO155" s="122">
        <v>0</v>
      </c>
      <c r="AP155" s="122">
        <v>0</v>
      </c>
      <c r="AQ155" s="122">
        <v>0</v>
      </c>
      <c r="AR155" s="414"/>
      <c r="AS155" s="122">
        <v>0</v>
      </c>
      <c r="AT155" s="122">
        <v>0</v>
      </c>
      <c r="AU155" s="122">
        <v>0</v>
      </c>
      <c r="AV155" s="122">
        <v>0</v>
      </c>
      <c r="AW155" s="122">
        <v>0</v>
      </c>
      <c r="AX155" s="122">
        <v>0</v>
      </c>
      <c r="AY155" s="122">
        <v>0</v>
      </c>
      <c r="AZ155" s="122">
        <v>0</v>
      </c>
      <c r="BA155" s="122">
        <v>0</v>
      </c>
      <c r="BB155" s="122">
        <v>0</v>
      </c>
      <c r="BC155" s="122">
        <v>0</v>
      </c>
      <c r="BD155" s="122">
        <v>0</v>
      </c>
      <c r="BE155" s="122">
        <v>0</v>
      </c>
      <c r="BF155" s="414"/>
    </row>
    <row r="156" spans="1:58" s="413" customFormat="1" ht="12" hidden="1" customHeight="1" outlineLevel="1">
      <c r="A156" s="428">
        <v>167</v>
      </c>
      <c r="B156" s="413" t="s">
        <v>256</v>
      </c>
      <c r="C156" s="122">
        <v>0</v>
      </c>
      <c r="D156" s="122">
        <v>0</v>
      </c>
      <c r="E156" s="122">
        <v>0</v>
      </c>
      <c r="F156" s="122">
        <v>0</v>
      </c>
      <c r="G156" s="122">
        <v>0</v>
      </c>
      <c r="H156" s="122">
        <v>0</v>
      </c>
      <c r="I156" s="122">
        <v>0</v>
      </c>
      <c r="J156" s="122">
        <v>0</v>
      </c>
      <c r="K156" s="122">
        <v>0</v>
      </c>
      <c r="L156" s="122">
        <v>0</v>
      </c>
      <c r="M156" s="122">
        <v>0</v>
      </c>
      <c r="N156" s="122">
        <v>0</v>
      </c>
      <c r="O156" s="122">
        <v>0</v>
      </c>
      <c r="P156" s="414"/>
      <c r="Q156" s="122">
        <v>0</v>
      </c>
      <c r="R156" s="122">
        <v>0</v>
      </c>
      <c r="S156" s="122">
        <v>0</v>
      </c>
      <c r="T156" s="122">
        <v>0</v>
      </c>
      <c r="U156" s="122">
        <v>0</v>
      </c>
      <c r="V156" s="122">
        <v>0</v>
      </c>
      <c r="W156" s="122">
        <v>0</v>
      </c>
      <c r="X156" s="122">
        <v>0</v>
      </c>
      <c r="Y156" s="122">
        <v>0</v>
      </c>
      <c r="Z156" s="122">
        <v>0</v>
      </c>
      <c r="AA156" s="122">
        <v>0</v>
      </c>
      <c r="AB156" s="122">
        <v>0</v>
      </c>
      <c r="AC156" s="122">
        <v>0</v>
      </c>
      <c r="AD156" s="414"/>
      <c r="AE156" s="122">
        <v>0</v>
      </c>
      <c r="AF156" s="122">
        <v>0</v>
      </c>
      <c r="AG156" s="122">
        <v>0</v>
      </c>
      <c r="AH156" s="122">
        <v>0</v>
      </c>
      <c r="AI156" s="122">
        <v>0</v>
      </c>
      <c r="AJ156" s="122">
        <v>0</v>
      </c>
      <c r="AK156" s="122">
        <v>0</v>
      </c>
      <c r="AL156" s="122">
        <v>0</v>
      </c>
      <c r="AM156" s="122">
        <v>0</v>
      </c>
      <c r="AN156" s="122">
        <v>0</v>
      </c>
      <c r="AO156" s="122">
        <v>0</v>
      </c>
      <c r="AP156" s="122">
        <v>0</v>
      </c>
      <c r="AQ156" s="122">
        <v>0</v>
      </c>
      <c r="AR156" s="414"/>
      <c r="AS156" s="122">
        <v>0</v>
      </c>
      <c r="AT156" s="122">
        <v>0</v>
      </c>
      <c r="AU156" s="122">
        <v>0</v>
      </c>
      <c r="AV156" s="122">
        <v>0</v>
      </c>
      <c r="AW156" s="122">
        <v>0</v>
      </c>
      <c r="AX156" s="122">
        <v>0</v>
      </c>
      <c r="AY156" s="122">
        <v>0</v>
      </c>
      <c r="AZ156" s="122">
        <v>0</v>
      </c>
      <c r="BA156" s="122">
        <v>0</v>
      </c>
      <c r="BB156" s="122">
        <v>0</v>
      </c>
      <c r="BC156" s="122">
        <v>0</v>
      </c>
      <c r="BD156" s="122">
        <v>0</v>
      </c>
      <c r="BE156" s="122">
        <v>0</v>
      </c>
      <c r="BF156" s="414"/>
    </row>
    <row r="157" spans="1:58" s="413" customFormat="1" ht="12" hidden="1" customHeight="1" outlineLevel="1">
      <c r="A157" s="428">
        <v>199</v>
      </c>
      <c r="B157" s="413" t="s">
        <v>257</v>
      </c>
      <c r="C157" s="122">
        <v>0</v>
      </c>
      <c r="D157" s="122">
        <v>0</v>
      </c>
      <c r="E157" s="122">
        <v>0</v>
      </c>
      <c r="F157" s="122">
        <v>0</v>
      </c>
      <c r="G157" s="122">
        <v>0</v>
      </c>
      <c r="H157" s="122">
        <v>0</v>
      </c>
      <c r="I157" s="122">
        <v>0</v>
      </c>
      <c r="J157" s="122">
        <v>0</v>
      </c>
      <c r="K157" s="122">
        <v>0</v>
      </c>
      <c r="L157" s="122">
        <v>0</v>
      </c>
      <c r="M157" s="122">
        <v>0</v>
      </c>
      <c r="N157" s="122">
        <v>0</v>
      </c>
      <c r="O157" s="122">
        <v>0</v>
      </c>
      <c r="P157" s="414"/>
      <c r="Q157" s="122">
        <v>0</v>
      </c>
      <c r="R157" s="122">
        <v>0</v>
      </c>
      <c r="S157" s="122">
        <v>0</v>
      </c>
      <c r="T157" s="122">
        <v>0</v>
      </c>
      <c r="U157" s="122">
        <v>0</v>
      </c>
      <c r="V157" s="122">
        <v>0</v>
      </c>
      <c r="W157" s="122">
        <v>0</v>
      </c>
      <c r="X157" s="122">
        <v>0</v>
      </c>
      <c r="Y157" s="122">
        <v>0</v>
      </c>
      <c r="Z157" s="122">
        <v>0</v>
      </c>
      <c r="AA157" s="122">
        <v>0</v>
      </c>
      <c r="AB157" s="122">
        <v>0</v>
      </c>
      <c r="AC157" s="122">
        <v>0</v>
      </c>
      <c r="AD157" s="414"/>
      <c r="AE157" s="122">
        <v>0</v>
      </c>
      <c r="AF157" s="122">
        <v>0</v>
      </c>
      <c r="AG157" s="122">
        <v>0</v>
      </c>
      <c r="AH157" s="122">
        <v>0</v>
      </c>
      <c r="AI157" s="122">
        <v>0</v>
      </c>
      <c r="AJ157" s="122">
        <v>0</v>
      </c>
      <c r="AK157" s="122">
        <v>0</v>
      </c>
      <c r="AL157" s="122">
        <v>0</v>
      </c>
      <c r="AM157" s="122">
        <v>0</v>
      </c>
      <c r="AN157" s="122">
        <v>0</v>
      </c>
      <c r="AO157" s="122">
        <v>0</v>
      </c>
      <c r="AP157" s="122">
        <v>0</v>
      </c>
      <c r="AQ157" s="122">
        <v>0</v>
      </c>
      <c r="AR157" s="414"/>
      <c r="AS157" s="122">
        <v>0</v>
      </c>
      <c r="AT157" s="122">
        <v>0</v>
      </c>
      <c r="AU157" s="122">
        <v>0</v>
      </c>
      <c r="AV157" s="122">
        <v>0</v>
      </c>
      <c r="AW157" s="122">
        <v>0</v>
      </c>
      <c r="AX157" s="122">
        <v>0</v>
      </c>
      <c r="AY157" s="122">
        <v>0</v>
      </c>
      <c r="AZ157" s="122">
        <v>0</v>
      </c>
      <c r="BA157" s="122">
        <v>0</v>
      </c>
      <c r="BB157" s="122">
        <v>0</v>
      </c>
      <c r="BC157" s="122">
        <v>0</v>
      </c>
      <c r="BD157" s="122">
        <v>0</v>
      </c>
      <c r="BE157" s="122">
        <v>0</v>
      </c>
      <c r="BF157" s="414"/>
    </row>
    <row r="158" spans="1:58" ht="12" hidden="1" customHeight="1" outlineLevel="1">
      <c r="A158" s="28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6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  <c r="AB158" s="122"/>
      <c r="AC158" s="122"/>
      <c r="AD158" s="126"/>
      <c r="AE158" s="122"/>
      <c r="AF158" s="122"/>
      <c r="AG158" s="122"/>
      <c r="AH158" s="122"/>
      <c r="AI158" s="122"/>
      <c r="AJ158" s="122"/>
      <c r="AK158" s="122"/>
      <c r="AL158" s="122"/>
      <c r="AM158" s="122"/>
      <c r="AN158" s="122"/>
      <c r="AO158" s="122"/>
      <c r="AP158" s="122"/>
      <c r="AQ158" s="122"/>
      <c r="AR158" s="126"/>
      <c r="AS158" s="122"/>
      <c r="AT158" s="122"/>
      <c r="AU158" s="122"/>
      <c r="AV158" s="122"/>
      <c r="AW158" s="122"/>
      <c r="AX158" s="122"/>
      <c r="AY158" s="122"/>
      <c r="AZ158" s="122"/>
      <c r="BA158" s="122"/>
      <c r="BB158" s="122"/>
      <c r="BC158" s="122"/>
      <c r="BD158" s="122"/>
      <c r="BE158" s="122"/>
      <c r="BF158" s="126"/>
    </row>
    <row r="159" spans="1:58" ht="12" customHeight="1" collapsed="1">
      <c r="A159" s="27"/>
      <c r="B159" s="1" t="s">
        <v>136</v>
      </c>
      <c r="C159" s="122">
        <f t="shared" ref="C159:O159" si="122">SUM(C101:C158)</f>
        <v>14000</v>
      </c>
      <c r="D159" s="122">
        <f t="shared" si="122"/>
        <v>14000</v>
      </c>
      <c r="E159" s="122">
        <f t="shared" si="122"/>
        <v>14000</v>
      </c>
      <c r="F159" s="122">
        <f t="shared" si="122"/>
        <v>14000</v>
      </c>
      <c r="G159" s="122">
        <f t="shared" si="122"/>
        <v>14000</v>
      </c>
      <c r="H159" s="122">
        <f t="shared" si="122"/>
        <v>14000</v>
      </c>
      <c r="I159" s="122">
        <f t="shared" si="122"/>
        <v>14000</v>
      </c>
      <c r="J159" s="122">
        <f t="shared" si="122"/>
        <v>14000</v>
      </c>
      <c r="K159" s="122">
        <f t="shared" si="122"/>
        <v>14000</v>
      </c>
      <c r="L159" s="122">
        <f t="shared" si="122"/>
        <v>14000</v>
      </c>
      <c r="M159" s="122">
        <f t="shared" si="122"/>
        <v>14000</v>
      </c>
      <c r="N159" s="122">
        <f t="shared" si="122"/>
        <v>14000</v>
      </c>
      <c r="O159" s="122">
        <f t="shared" si="122"/>
        <v>168000</v>
      </c>
      <c r="P159" s="126">
        <f>O159-SUM(C159:N159)</f>
        <v>0</v>
      </c>
      <c r="Q159" s="122">
        <f t="shared" ref="Q159:AC159" si="123">SUM(Q101:Q158)</f>
        <v>52300</v>
      </c>
      <c r="R159" s="122">
        <f t="shared" si="123"/>
        <v>50227.272727272728</v>
      </c>
      <c r="S159" s="122">
        <f t="shared" si="123"/>
        <v>50227.272727272728</v>
      </c>
      <c r="T159" s="122">
        <f t="shared" si="123"/>
        <v>50227.272727272728</v>
      </c>
      <c r="U159" s="122">
        <f t="shared" si="123"/>
        <v>50227.272727272728</v>
      </c>
      <c r="V159" s="122">
        <f t="shared" si="123"/>
        <v>50227.272727272728</v>
      </c>
      <c r="W159" s="122">
        <f t="shared" si="123"/>
        <v>50227.272727272728</v>
      </c>
      <c r="X159" s="122">
        <f t="shared" si="123"/>
        <v>50227.272727272728</v>
      </c>
      <c r="Y159" s="122">
        <f t="shared" si="123"/>
        <v>50227.272727272728</v>
      </c>
      <c r="Z159" s="122">
        <f t="shared" si="123"/>
        <v>50227.272727272728</v>
      </c>
      <c r="AA159" s="122">
        <f t="shared" si="123"/>
        <v>50227.272727272728</v>
      </c>
      <c r="AB159" s="122">
        <f t="shared" si="123"/>
        <v>50227.272727272728</v>
      </c>
      <c r="AC159" s="122">
        <f t="shared" si="123"/>
        <v>622300</v>
      </c>
      <c r="AD159" s="126">
        <f>AC159-SUM(Q159:AB159)</f>
        <v>17500.000000000116</v>
      </c>
      <c r="AE159" s="122">
        <f t="shared" ref="AE159:AQ159" si="124">SUM(AE101:AE158)</f>
        <v>41360</v>
      </c>
      <c r="AF159" s="122">
        <f t="shared" si="124"/>
        <v>73832.727272727308</v>
      </c>
      <c r="AG159" s="122">
        <f t="shared" si="124"/>
        <v>73832.727272727308</v>
      </c>
      <c r="AH159" s="122">
        <f t="shared" si="124"/>
        <v>73832.727272727308</v>
      </c>
      <c r="AI159" s="122">
        <f t="shared" si="124"/>
        <v>73832.727272727308</v>
      </c>
      <c r="AJ159" s="122">
        <f t="shared" si="124"/>
        <v>73832.727272727308</v>
      </c>
      <c r="AK159" s="122">
        <f t="shared" si="124"/>
        <v>73832.727272727308</v>
      </c>
      <c r="AL159" s="122">
        <f t="shared" si="124"/>
        <v>73832.727272727308</v>
      </c>
      <c r="AM159" s="122">
        <f t="shared" si="124"/>
        <v>73832.727272727308</v>
      </c>
      <c r="AN159" s="122">
        <f t="shared" si="124"/>
        <v>73832.727272727308</v>
      </c>
      <c r="AO159" s="122">
        <f t="shared" si="124"/>
        <v>73832.727272727308</v>
      </c>
      <c r="AP159" s="122">
        <f t="shared" si="124"/>
        <v>73832.727272727308</v>
      </c>
      <c r="AQ159" s="122">
        <f t="shared" si="124"/>
        <v>882160</v>
      </c>
      <c r="AR159" s="126">
        <f>AQ159-SUM(AE159:AP159)</f>
        <v>28639.999999999651</v>
      </c>
      <c r="AS159" s="122">
        <f t="shared" ref="AS159:BE159" si="125">SUM(AS101:AS158)</f>
        <v>60970.066666666622</v>
      </c>
      <c r="AT159" s="122">
        <f t="shared" si="125"/>
        <v>110783.6242424243</v>
      </c>
      <c r="AU159" s="122">
        <f t="shared" si="125"/>
        <v>110783.6242424243</v>
      </c>
      <c r="AV159" s="122">
        <f t="shared" si="125"/>
        <v>110783.6242424243</v>
      </c>
      <c r="AW159" s="122">
        <f t="shared" si="125"/>
        <v>110783.6242424243</v>
      </c>
      <c r="AX159" s="122">
        <f t="shared" si="125"/>
        <v>110783.6242424243</v>
      </c>
      <c r="AY159" s="122">
        <f t="shared" si="125"/>
        <v>110783.6242424243</v>
      </c>
      <c r="AZ159" s="122">
        <f t="shared" si="125"/>
        <v>110783.6242424243</v>
      </c>
      <c r="BA159" s="122">
        <f t="shared" si="125"/>
        <v>110783.6242424243</v>
      </c>
      <c r="BB159" s="122">
        <f t="shared" si="125"/>
        <v>110783.6242424243</v>
      </c>
      <c r="BC159" s="122">
        <f t="shared" si="125"/>
        <v>110783.6242424243</v>
      </c>
      <c r="BD159" s="122">
        <f t="shared" si="125"/>
        <v>110783.6242424243</v>
      </c>
      <c r="BE159" s="122">
        <f t="shared" si="125"/>
        <v>1325994.3999999999</v>
      </c>
      <c r="BF159" s="126">
        <f>BE159-SUM(AS159:BD159)</f>
        <v>46404.466666666325</v>
      </c>
    </row>
    <row r="160" spans="1:58" ht="12" hidden="1" customHeight="1" outlineLevel="1">
      <c r="A160" s="27"/>
      <c r="B160" s="11" t="s">
        <v>24</v>
      </c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6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2"/>
      <c r="AC160" s="122"/>
      <c r="AD160" s="126"/>
      <c r="AE160" s="122"/>
      <c r="AF160" s="122"/>
      <c r="AG160" s="122"/>
      <c r="AH160" s="122"/>
      <c r="AI160" s="122"/>
      <c r="AJ160" s="122"/>
      <c r="AK160" s="122"/>
      <c r="AL160" s="122"/>
      <c r="AM160" s="122"/>
      <c r="AN160" s="122"/>
      <c r="AO160" s="122"/>
      <c r="AP160" s="122"/>
      <c r="AQ160" s="122"/>
      <c r="AR160" s="126"/>
      <c r="AS160" s="122"/>
      <c r="AT160" s="122"/>
      <c r="AU160" s="122"/>
      <c r="AV160" s="122"/>
      <c r="AW160" s="122"/>
      <c r="AX160" s="122"/>
      <c r="AY160" s="122"/>
      <c r="AZ160" s="122"/>
      <c r="BA160" s="122"/>
      <c r="BB160" s="122"/>
      <c r="BC160" s="122"/>
      <c r="BD160" s="122"/>
      <c r="BE160" s="122"/>
      <c r="BF160" s="126"/>
    </row>
    <row r="161" spans="1:58" ht="12" hidden="1" customHeight="1" outlineLevel="1">
      <c r="A161" s="27" t="s">
        <v>128</v>
      </c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6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2"/>
      <c r="AC161" s="122"/>
      <c r="AD161" s="126"/>
      <c r="AE161" s="122"/>
      <c r="AF161" s="122"/>
      <c r="AG161" s="122"/>
      <c r="AH161" s="122"/>
      <c r="AI161" s="122"/>
      <c r="AJ161" s="122"/>
      <c r="AK161" s="122"/>
      <c r="AL161" s="122"/>
      <c r="AM161" s="122"/>
      <c r="AN161" s="122"/>
      <c r="AO161" s="122"/>
      <c r="AP161" s="122"/>
      <c r="AQ161" s="122"/>
      <c r="AR161" s="126"/>
      <c r="AS161" s="122"/>
      <c r="AT161" s="122"/>
      <c r="AU161" s="122"/>
      <c r="AV161" s="122"/>
      <c r="AW161" s="122"/>
      <c r="AX161" s="122"/>
      <c r="AY161" s="122"/>
      <c r="AZ161" s="122"/>
      <c r="BA161" s="122"/>
      <c r="BB161" s="122"/>
      <c r="BC161" s="122"/>
      <c r="BD161" s="122"/>
      <c r="BE161" s="122"/>
      <c r="BF161" s="126"/>
    </row>
    <row r="162" spans="1:58" ht="12" hidden="1" customHeight="1" outlineLevel="1">
      <c r="A162" s="28" t="s">
        <v>24</v>
      </c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6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126"/>
      <c r="AE162" s="122"/>
      <c r="AF162" s="122"/>
      <c r="AG162" s="122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122"/>
      <c r="AR162" s="126"/>
      <c r="AS162" s="122"/>
      <c r="AT162" s="122"/>
      <c r="AU162" s="122"/>
      <c r="AV162" s="122"/>
      <c r="AW162" s="122"/>
      <c r="AX162" s="122"/>
      <c r="AY162" s="122"/>
      <c r="AZ162" s="122"/>
      <c r="BA162" s="122"/>
      <c r="BB162" s="122"/>
      <c r="BC162" s="122"/>
      <c r="BD162" s="122"/>
      <c r="BE162" s="122"/>
      <c r="BF162" s="126"/>
    </row>
    <row r="163" spans="1:58" s="413" customFormat="1" ht="12" hidden="1" customHeight="1" outlineLevel="1">
      <c r="A163" s="428">
        <v>210</v>
      </c>
      <c r="B163" s="413" t="s">
        <v>258</v>
      </c>
      <c r="C163" s="122">
        <v>0</v>
      </c>
      <c r="D163" s="122">
        <v>0</v>
      </c>
      <c r="E163" s="122">
        <v>0</v>
      </c>
      <c r="F163" s="122">
        <v>0</v>
      </c>
      <c r="G163" s="122">
        <v>0</v>
      </c>
      <c r="H163" s="122">
        <v>0</v>
      </c>
      <c r="I163" s="122">
        <v>0</v>
      </c>
      <c r="J163" s="122">
        <v>0</v>
      </c>
      <c r="K163" s="122">
        <v>630</v>
      </c>
      <c r="L163" s="122">
        <v>630</v>
      </c>
      <c r="M163" s="122">
        <v>630</v>
      </c>
      <c r="N163" s="122">
        <v>630</v>
      </c>
      <c r="O163" s="122">
        <v>0</v>
      </c>
      <c r="P163" s="126"/>
      <c r="Q163" s="122">
        <v>9628.5</v>
      </c>
      <c r="R163" s="122">
        <v>4814.25</v>
      </c>
      <c r="S163" s="122">
        <v>4814.25</v>
      </c>
      <c r="T163" s="122">
        <v>4814.25</v>
      </c>
      <c r="U163" s="122">
        <v>4814.25</v>
      </c>
      <c r="V163" s="122">
        <v>4814.25</v>
      </c>
      <c r="W163" s="122">
        <v>4814.25</v>
      </c>
      <c r="X163" s="122">
        <v>4814.25</v>
      </c>
      <c r="Y163" s="122">
        <v>4814.25</v>
      </c>
      <c r="Z163" s="122">
        <v>4814.25</v>
      </c>
      <c r="AA163" s="122">
        <v>4814.25</v>
      </c>
      <c r="AB163" s="122">
        <v>0</v>
      </c>
      <c r="AC163" s="122">
        <v>57771</v>
      </c>
      <c r="AD163" s="126"/>
      <c r="AE163" s="122">
        <v>15666.525</v>
      </c>
      <c r="AF163" s="122">
        <v>7833.2624999999998</v>
      </c>
      <c r="AG163" s="122">
        <v>7833.2624999999998</v>
      </c>
      <c r="AH163" s="122">
        <v>7833.2624999999998</v>
      </c>
      <c r="AI163" s="122">
        <v>7833.2624999999998</v>
      </c>
      <c r="AJ163" s="122">
        <v>7833.2624999999998</v>
      </c>
      <c r="AK163" s="122">
        <v>7833.2624999999998</v>
      </c>
      <c r="AL163" s="122">
        <v>7833.2624999999998</v>
      </c>
      <c r="AM163" s="122">
        <v>7833.2624999999998</v>
      </c>
      <c r="AN163" s="122">
        <v>7833.2624999999998</v>
      </c>
      <c r="AO163" s="122">
        <v>7833.2624999999998</v>
      </c>
      <c r="AP163" s="122">
        <v>0</v>
      </c>
      <c r="AQ163" s="122">
        <v>93999.15</v>
      </c>
      <c r="AR163" s="126"/>
      <c r="AS163" s="122">
        <v>24310.125</v>
      </c>
      <c r="AT163" s="122">
        <v>12155.0625</v>
      </c>
      <c r="AU163" s="122">
        <v>12155.0625</v>
      </c>
      <c r="AV163" s="122">
        <v>12155.0625</v>
      </c>
      <c r="AW163" s="122">
        <v>12155.0625</v>
      </c>
      <c r="AX163" s="122">
        <v>12155.0625</v>
      </c>
      <c r="AY163" s="122">
        <v>12155.0625</v>
      </c>
      <c r="AZ163" s="122">
        <v>12155.0625</v>
      </c>
      <c r="BA163" s="122">
        <v>12155.0625</v>
      </c>
      <c r="BB163" s="122">
        <v>12155.0625</v>
      </c>
      <c r="BC163" s="122">
        <v>12155.0625</v>
      </c>
      <c r="BD163" s="122">
        <v>0</v>
      </c>
      <c r="BE163" s="122">
        <v>145860.75</v>
      </c>
      <c r="BF163" s="126"/>
    </row>
    <row r="164" spans="1:58" s="413" customFormat="1" ht="12" hidden="1" customHeight="1" outlineLevel="1">
      <c r="A164" s="428">
        <v>220</v>
      </c>
      <c r="B164" s="413" t="s">
        <v>259</v>
      </c>
      <c r="C164" s="122">
        <v>868</v>
      </c>
      <c r="D164" s="122">
        <v>868</v>
      </c>
      <c r="E164" s="122">
        <v>868</v>
      </c>
      <c r="F164" s="122">
        <v>868</v>
      </c>
      <c r="G164" s="122">
        <v>868</v>
      </c>
      <c r="H164" s="122">
        <v>868</v>
      </c>
      <c r="I164" s="122">
        <v>868</v>
      </c>
      <c r="J164" s="122">
        <v>868</v>
      </c>
      <c r="K164" s="122">
        <v>868</v>
      </c>
      <c r="L164" s="122">
        <v>868</v>
      </c>
      <c r="M164" s="122">
        <v>868</v>
      </c>
      <c r="N164" s="122">
        <v>868</v>
      </c>
      <c r="O164" s="122">
        <v>10416</v>
      </c>
      <c r="P164" s="126"/>
      <c r="Q164" s="122">
        <v>223.45090256575099</v>
      </c>
      <c r="R164" s="122">
        <v>214.59520887811101</v>
      </c>
      <c r="S164" s="122">
        <v>214.59520887811101</v>
      </c>
      <c r="T164" s="122">
        <v>214.59520887811101</v>
      </c>
      <c r="U164" s="122">
        <v>214.59520887811101</v>
      </c>
      <c r="V164" s="122">
        <v>214.59520887811101</v>
      </c>
      <c r="W164" s="122">
        <v>214.59520887811101</v>
      </c>
      <c r="X164" s="122">
        <v>214.59520887811101</v>
      </c>
      <c r="Y164" s="122">
        <v>214.59520887811101</v>
      </c>
      <c r="Z164" s="122">
        <v>214.59520887811101</v>
      </c>
      <c r="AA164" s="122">
        <v>214.59520887811101</v>
      </c>
      <c r="AB164" s="122">
        <v>214.59520887811101</v>
      </c>
      <c r="AC164" s="122">
        <v>2658.7666666666701</v>
      </c>
      <c r="AD164" s="126"/>
      <c r="AE164" s="122">
        <v>72.671624195157406</v>
      </c>
      <c r="AF164" s="122">
        <v>129.72785806738801</v>
      </c>
      <c r="AG164" s="122">
        <v>129.72785806738801</v>
      </c>
      <c r="AH164" s="122">
        <v>129.72785806738801</v>
      </c>
      <c r="AI164" s="122">
        <v>129.72785806738801</v>
      </c>
      <c r="AJ164" s="122">
        <v>129.72785806738801</v>
      </c>
      <c r="AK164" s="122">
        <v>129.72785806738801</v>
      </c>
      <c r="AL164" s="122">
        <v>129.72785806738801</v>
      </c>
      <c r="AM164" s="122">
        <v>129.72785806738801</v>
      </c>
      <c r="AN164" s="122">
        <v>129.72785806738801</v>
      </c>
      <c r="AO164" s="122">
        <v>129.72785806738801</v>
      </c>
      <c r="AP164" s="122">
        <v>129.72785806738801</v>
      </c>
      <c r="AQ164" s="122">
        <v>1550</v>
      </c>
      <c r="AR164" s="126"/>
      <c r="AS164" s="122">
        <v>106.904980141696</v>
      </c>
      <c r="AT164" s="122">
        <v>194.24812530402599</v>
      </c>
      <c r="AU164" s="122">
        <v>194.24812530402599</v>
      </c>
      <c r="AV164" s="122">
        <v>194.24812530402599</v>
      </c>
      <c r="AW164" s="122">
        <v>194.24812530402599</v>
      </c>
      <c r="AX164" s="122">
        <v>194.24812530402599</v>
      </c>
      <c r="AY164" s="122">
        <v>194.24812530402599</v>
      </c>
      <c r="AZ164" s="122">
        <v>194.24812530402599</v>
      </c>
      <c r="BA164" s="122">
        <v>194.24812530402599</v>
      </c>
      <c r="BB164" s="122">
        <v>194.24812530402599</v>
      </c>
      <c r="BC164" s="122">
        <v>194.24812530402599</v>
      </c>
      <c r="BD164" s="122">
        <v>194.24812530402599</v>
      </c>
      <c r="BE164" s="122">
        <v>2325</v>
      </c>
      <c r="BF164" s="126"/>
    </row>
    <row r="165" spans="1:58" s="413" customFormat="1" ht="12" hidden="1" customHeight="1" outlineLevel="1">
      <c r="A165" s="428">
        <v>230</v>
      </c>
      <c r="B165" s="413" t="s">
        <v>260</v>
      </c>
      <c r="C165" s="122">
        <v>0</v>
      </c>
      <c r="D165" s="122">
        <v>0</v>
      </c>
      <c r="E165" s="122">
        <v>0</v>
      </c>
      <c r="F165" s="122">
        <v>0</v>
      </c>
      <c r="G165" s="122">
        <v>0</v>
      </c>
      <c r="H165" s="122">
        <v>0</v>
      </c>
      <c r="I165" s="122">
        <v>0</v>
      </c>
      <c r="J165" s="122">
        <v>0</v>
      </c>
      <c r="K165" s="122">
        <v>0</v>
      </c>
      <c r="L165" s="122">
        <v>0</v>
      </c>
      <c r="M165" s="122">
        <v>2135</v>
      </c>
      <c r="N165" s="122">
        <v>2135</v>
      </c>
      <c r="O165" s="122">
        <v>0</v>
      </c>
      <c r="P165" s="126"/>
      <c r="Q165" s="122">
        <v>7426.1328606245597</v>
      </c>
      <c r="R165" s="122">
        <v>7131.8241013298702</v>
      </c>
      <c r="S165" s="122">
        <v>7131.8241013298702</v>
      </c>
      <c r="T165" s="122">
        <v>7131.8241013298702</v>
      </c>
      <c r="U165" s="122">
        <v>7131.8241013298702</v>
      </c>
      <c r="V165" s="122">
        <v>7131.8241013298702</v>
      </c>
      <c r="W165" s="122">
        <v>7131.8241013298702</v>
      </c>
      <c r="X165" s="122">
        <v>7131.8241013298702</v>
      </c>
      <c r="Y165" s="122">
        <v>7131.8241013298702</v>
      </c>
      <c r="Z165" s="122">
        <v>7131.8241013298702</v>
      </c>
      <c r="AA165" s="122">
        <v>7131.8241013298702</v>
      </c>
      <c r="AB165" s="122">
        <v>7131.8241013298702</v>
      </c>
      <c r="AC165" s="122">
        <v>88361.041666666701</v>
      </c>
      <c r="AD165" s="126"/>
      <c r="AE165" s="122">
        <v>6128.6512469393301</v>
      </c>
      <c r="AF165" s="122">
        <v>10940.4022259413</v>
      </c>
      <c r="AG165" s="122">
        <v>10940.4022259413</v>
      </c>
      <c r="AH165" s="122">
        <v>10940.4022259413</v>
      </c>
      <c r="AI165" s="122">
        <v>10940.4022259413</v>
      </c>
      <c r="AJ165" s="122">
        <v>10940.4022259413</v>
      </c>
      <c r="AK165" s="122">
        <v>10940.4022259413</v>
      </c>
      <c r="AL165" s="122">
        <v>10940.4022259413</v>
      </c>
      <c r="AM165" s="122">
        <v>10940.4022259413</v>
      </c>
      <c r="AN165" s="122">
        <v>10940.4022259413</v>
      </c>
      <c r="AO165" s="122">
        <v>10940.4022259413</v>
      </c>
      <c r="AP165" s="122">
        <v>10940.4022259413</v>
      </c>
      <c r="AQ165" s="122">
        <v>130716.9</v>
      </c>
      <c r="AR165" s="126"/>
      <c r="AS165" s="122">
        <v>9034.9834009955594</v>
      </c>
      <c r="AT165" s="122">
        <v>16416.7149694074</v>
      </c>
      <c r="AU165" s="122">
        <v>16416.7149694074</v>
      </c>
      <c r="AV165" s="122">
        <v>16416.7149694074</v>
      </c>
      <c r="AW165" s="122">
        <v>16416.7149694074</v>
      </c>
      <c r="AX165" s="122">
        <v>16416.7149694074</v>
      </c>
      <c r="AY165" s="122">
        <v>16416.7149694074</v>
      </c>
      <c r="AZ165" s="122">
        <v>16416.7149694074</v>
      </c>
      <c r="BA165" s="122">
        <v>16416.7149694074</v>
      </c>
      <c r="BB165" s="122">
        <v>16416.7149694074</v>
      </c>
      <c r="BC165" s="122">
        <v>16416.7149694074</v>
      </c>
      <c r="BD165" s="122">
        <v>16416.7149694074</v>
      </c>
      <c r="BE165" s="122">
        <v>196495.39600000001</v>
      </c>
      <c r="BF165" s="126"/>
    </row>
    <row r="166" spans="1:58" s="413" customFormat="1" ht="12" hidden="1" customHeight="1" outlineLevel="1">
      <c r="A166" s="428">
        <v>240</v>
      </c>
      <c r="B166" s="413" t="s">
        <v>261</v>
      </c>
      <c r="C166" s="122">
        <v>203</v>
      </c>
      <c r="D166" s="122">
        <v>203</v>
      </c>
      <c r="E166" s="122">
        <v>203</v>
      </c>
      <c r="F166" s="122">
        <v>203</v>
      </c>
      <c r="G166" s="122">
        <v>203</v>
      </c>
      <c r="H166" s="122">
        <v>203</v>
      </c>
      <c r="I166" s="122">
        <v>203</v>
      </c>
      <c r="J166" s="122">
        <v>203</v>
      </c>
      <c r="K166" s="122">
        <v>203</v>
      </c>
      <c r="L166" s="122">
        <v>203</v>
      </c>
      <c r="M166" s="122">
        <v>203</v>
      </c>
      <c r="N166" s="122">
        <v>203</v>
      </c>
      <c r="O166" s="122">
        <v>2436</v>
      </c>
      <c r="P166" s="126"/>
      <c r="Q166" s="122">
        <v>758.35</v>
      </c>
      <c r="R166" s="122">
        <v>728.29545454545405</v>
      </c>
      <c r="S166" s="122">
        <v>728.29545454545405</v>
      </c>
      <c r="T166" s="122">
        <v>728.29545454545405</v>
      </c>
      <c r="U166" s="122">
        <v>728.29545454545405</v>
      </c>
      <c r="V166" s="122">
        <v>728.29545454545405</v>
      </c>
      <c r="W166" s="122">
        <v>728.29545454545405</v>
      </c>
      <c r="X166" s="122">
        <v>728.29545454545405</v>
      </c>
      <c r="Y166" s="122">
        <v>728.29545454545405</v>
      </c>
      <c r="Z166" s="122">
        <v>728.29545454545405</v>
      </c>
      <c r="AA166" s="122">
        <v>728.29545454545405</v>
      </c>
      <c r="AB166" s="122">
        <v>728.29545454545405</v>
      </c>
      <c r="AC166" s="122">
        <v>9023.35</v>
      </c>
      <c r="AD166" s="126"/>
      <c r="AE166" s="122">
        <v>599.72</v>
      </c>
      <c r="AF166" s="122">
        <v>1070.5745454545499</v>
      </c>
      <c r="AG166" s="122">
        <v>1070.5745454545499</v>
      </c>
      <c r="AH166" s="122">
        <v>1070.5745454545499</v>
      </c>
      <c r="AI166" s="122">
        <v>1070.5745454545499</v>
      </c>
      <c r="AJ166" s="122">
        <v>1070.5745454545499</v>
      </c>
      <c r="AK166" s="122">
        <v>1070.5745454545499</v>
      </c>
      <c r="AL166" s="122">
        <v>1070.5745454545499</v>
      </c>
      <c r="AM166" s="122">
        <v>1070.5745454545499</v>
      </c>
      <c r="AN166" s="122">
        <v>1070.5745454545499</v>
      </c>
      <c r="AO166" s="122">
        <v>1070.5745454545499</v>
      </c>
      <c r="AP166" s="122">
        <v>1070.5745454545499</v>
      </c>
      <c r="AQ166" s="122">
        <v>12791.32</v>
      </c>
      <c r="AR166" s="126"/>
      <c r="AS166" s="122">
        <v>884.06596666666701</v>
      </c>
      <c r="AT166" s="122">
        <v>1606.36255151515</v>
      </c>
      <c r="AU166" s="122">
        <v>1606.36255151515</v>
      </c>
      <c r="AV166" s="122">
        <v>1606.36255151515</v>
      </c>
      <c r="AW166" s="122">
        <v>1606.36255151515</v>
      </c>
      <c r="AX166" s="122">
        <v>1606.36255151515</v>
      </c>
      <c r="AY166" s="122">
        <v>1606.36255151515</v>
      </c>
      <c r="AZ166" s="122">
        <v>1606.36255151515</v>
      </c>
      <c r="BA166" s="122">
        <v>1606.36255151515</v>
      </c>
      <c r="BB166" s="122">
        <v>1606.36255151515</v>
      </c>
      <c r="BC166" s="122">
        <v>1606.36255151515</v>
      </c>
      <c r="BD166" s="122">
        <v>1606.36255151515</v>
      </c>
      <c r="BE166" s="122">
        <v>19226.918799999999</v>
      </c>
      <c r="BF166" s="126"/>
    </row>
    <row r="167" spans="1:58" s="413" customFormat="1" ht="12" hidden="1" customHeight="1" outlineLevel="1">
      <c r="A167" s="428">
        <v>260</v>
      </c>
      <c r="B167" s="413" t="s">
        <v>262</v>
      </c>
      <c r="C167" s="122">
        <v>0</v>
      </c>
      <c r="D167" s="122">
        <v>0</v>
      </c>
      <c r="E167" s="122">
        <v>0</v>
      </c>
      <c r="F167" s="122">
        <v>0</v>
      </c>
      <c r="G167" s="122">
        <v>0</v>
      </c>
      <c r="H167" s="122">
        <v>0</v>
      </c>
      <c r="I167" s="122">
        <v>0</v>
      </c>
      <c r="J167" s="122">
        <v>0</v>
      </c>
      <c r="K167" s="122">
        <v>0</v>
      </c>
      <c r="L167" s="122">
        <v>0</v>
      </c>
      <c r="M167" s="122">
        <v>176.55</v>
      </c>
      <c r="N167" s="122">
        <v>176.55</v>
      </c>
      <c r="O167" s="122">
        <v>1059.3</v>
      </c>
      <c r="P167" s="126"/>
      <c r="Q167" s="122">
        <v>1127.95</v>
      </c>
      <c r="R167" s="122">
        <v>1127.95</v>
      </c>
      <c r="S167" s="122">
        <v>1127.95</v>
      </c>
      <c r="T167" s="122">
        <v>1127.95</v>
      </c>
      <c r="U167" s="122">
        <v>1127.95</v>
      </c>
      <c r="V167" s="122">
        <v>1127.95</v>
      </c>
      <c r="W167" s="122">
        <v>1127.95</v>
      </c>
      <c r="X167" s="122">
        <v>1127.95</v>
      </c>
      <c r="Y167" s="122">
        <v>1127.95</v>
      </c>
      <c r="Z167" s="122">
        <v>1127.95</v>
      </c>
      <c r="AA167" s="122">
        <v>1127.95</v>
      </c>
      <c r="AB167" s="122">
        <v>1127.95</v>
      </c>
      <c r="AC167" s="122">
        <v>13535.4</v>
      </c>
      <c r="AD167" s="126"/>
      <c r="AE167" s="122">
        <v>1703.4</v>
      </c>
      <c r="AF167" s="122">
        <v>1703.4</v>
      </c>
      <c r="AG167" s="122">
        <v>1703.4</v>
      </c>
      <c r="AH167" s="122">
        <v>1703.4</v>
      </c>
      <c r="AI167" s="122">
        <v>1703.4</v>
      </c>
      <c r="AJ167" s="122">
        <v>1703.4</v>
      </c>
      <c r="AK167" s="122">
        <v>1703.4</v>
      </c>
      <c r="AL167" s="122">
        <v>1703.4</v>
      </c>
      <c r="AM167" s="122">
        <v>1703.4</v>
      </c>
      <c r="AN167" s="122">
        <v>1703.4</v>
      </c>
      <c r="AO167" s="122">
        <v>1703.4</v>
      </c>
      <c r="AP167" s="122">
        <v>1703.4</v>
      </c>
      <c r="AQ167" s="122">
        <v>20440.8</v>
      </c>
      <c r="AR167" s="126"/>
      <c r="AS167" s="122">
        <v>2505</v>
      </c>
      <c r="AT167" s="122">
        <v>2505</v>
      </c>
      <c r="AU167" s="122">
        <v>2505</v>
      </c>
      <c r="AV167" s="122">
        <v>2505</v>
      </c>
      <c r="AW167" s="122">
        <v>2505</v>
      </c>
      <c r="AX167" s="122">
        <v>2505</v>
      </c>
      <c r="AY167" s="122">
        <v>2505</v>
      </c>
      <c r="AZ167" s="122">
        <v>2505</v>
      </c>
      <c r="BA167" s="122">
        <v>2505</v>
      </c>
      <c r="BB167" s="122">
        <v>2505</v>
      </c>
      <c r="BC167" s="122">
        <v>2505</v>
      </c>
      <c r="BD167" s="122">
        <v>2505</v>
      </c>
      <c r="BE167" s="122">
        <v>30060</v>
      </c>
      <c r="BF167" s="126"/>
    </row>
    <row r="168" spans="1:58" s="413" customFormat="1" ht="12" hidden="1" customHeight="1" outlineLevel="1">
      <c r="A168" s="428">
        <v>270</v>
      </c>
      <c r="B168" s="413" t="s">
        <v>263</v>
      </c>
      <c r="C168" s="122">
        <v>0</v>
      </c>
      <c r="D168" s="122">
        <v>0</v>
      </c>
      <c r="E168" s="122">
        <v>0</v>
      </c>
      <c r="F168" s="122">
        <v>0</v>
      </c>
      <c r="G168" s="122">
        <v>0</v>
      </c>
      <c r="H168" s="122">
        <v>0</v>
      </c>
      <c r="I168" s="122">
        <v>112.1</v>
      </c>
      <c r="J168" s="122">
        <v>112.1</v>
      </c>
      <c r="K168" s="122">
        <v>112.1</v>
      </c>
      <c r="L168" s="122">
        <v>112.1</v>
      </c>
      <c r="M168" s="122">
        <v>112.1</v>
      </c>
      <c r="N168" s="122">
        <v>112.1</v>
      </c>
      <c r="O168" s="122">
        <v>672.6</v>
      </c>
      <c r="P168" s="126"/>
      <c r="Q168" s="122">
        <v>215.78430555555599</v>
      </c>
      <c r="R168" s="122">
        <v>215.78430555555599</v>
      </c>
      <c r="S168" s="122">
        <v>215.78430555555599</v>
      </c>
      <c r="T168" s="122">
        <v>215.78430555555599</v>
      </c>
      <c r="U168" s="122">
        <v>215.78430555555599</v>
      </c>
      <c r="V168" s="122">
        <v>215.78430555555599</v>
      </c>
      <c r="W168" s="122">
        <v>215.78430555555599</v>
      </c>
      <c r="X168" s="122">
        <v>215.78430555555599</v>
      </c>
      <c r="Y168" s="122">
        <v>215.78430555555599</v>
      </c>
      <c r="Z168" s="122">
        <v>215.78430555555599</v>
      </c>
      <c r="AA168" s="122">
        <v>215.78430555555599</v>
      </c>
      <c r="AB168" s="122">
        <v>215.78430555555599</v>
      </c>
      <c r="AC168" s="122">
        <v>2589.41166666667</v>
      </c>
      <c r="AD168" s="126"/>
      <c r="AE168" s="122">
        <v>312.64100000000002</v>
      </c>
      <c r="AF168" s="122">
        <v>312.64100000000002</v>
      </c>
      <c r="AG168" s="122">
        <v>312.64100000000002</v>
      </c>
      <c r="AH168" s="122">
        <v>312.64100000000002</v>
      </c>
      <c r="AI168" s="122">
        <v>312.64100000000002</v>
      </c>
      <c r="AJ168" s="122">
        <v>312.64100000000002</v>
      </c>
      <c r="AK168" s="122">
        <v>312.64100000000002</v>
      </c>
      <c r="AL168" s="122">
        <v>312.64100000000002</v>
      </c>
      <c r="AM168" s="122">
        <v>312.64100000000002</v>
      </c>
      <c r="AN168" s="122">
        <v>312.64100000000002</v>
      </c>
      <c r="AO168" s="122">
        <v>312.64100000000002</v>
      </c>
      <c r="AP168" s="122">
        <v>312.64100000000002</v>
      </c>
      <c r="AQ168" s="122">
        <v>3751.692</v>
      </c>
      <c r="AR168" s="126"/>
      <c r="AS168" s="122">
        <v>460.79</v>
      </c>
      <c r="AT168" s="122">
        <v>460.79</v>
      </c>
      <c r="AU168" s="122">
        <v>460.79</v>
      </c>
      <c r="AV168" s="122">
        <v>460.79</v>
      </c>
      <c r="AW168" s="122">
        <v>460.79</v>
      </c>
      <c r="AX168" s="122">
        <v>460.79</v>
      </c>
      <c r="AY168" s="122">
        <v>460.79</v>
      </c>
      <c r="AZ168" s="122">
        <v>460.79</v>
      </c>
      <c r="BA168" s="122">
        <v>460.79</v>
      </c>
      <c r="BB168" s="122">
        <v>460.79</v>
      </c>
      <c r="BC168" s="122">
        <v>460.79</v>
      </c>
      <c r="BD168" s="122">
        <v>460.79</v>
      </c>
      <c r="BE168" s="122">
        <v>5529.48</v>
      </c>
      <c r="BF168" s="126"/>
    </row>
    <row r="169" spans="1:58" s="413" customFormat="1" ht="12" hidden="1" customHeight="1" outlineLevel="1">
      <c r="A169" s="428">
        <v>200</v>
      </c>
      <c r="B169" s="413" t="s">
        <v>264</v>
      </c>
      <c r="C169" s="122">
        <v>0</v>
      </c>
      <c r="D169" s="122">
        <v>0</v>
      </c>
      <c r="E169" s="122">
        <v>0</v>
      </c>
      <c r="F169" s="122">
        <v>0</v>
      </c>
      <c r="G169" s="122">
        <v>0</v>
      </c>
      <c r="H169" s="122">
        <v>0</v>
      </c>
      <c r="I169" s="122">
        <v>0</v>
      </c>
      <c r="J169" s="122">
        <v>0</v>
      </c>
      <c r="K169" s="122">
        <v>0</v>
      </c>
      <c r="L169" s="122">
        <v>0</v>
      </c>
      <c r="M169" s="122">
        <v>0</v>
      </c>
      <c r="N169" s="122">
        <v>0</v>
      </c>
      <c r="O169" s="122"/>
      <c r="P169" s="126"/>
      <c r="Q169" s="122">
        <v>0</v>
      </c>
      <c r="R169" s="122">
        <v>0</v>
      </c>
      <c r="S169" s="122">
        <v>0</v>
      </c>
      <c r="T169" s="122">
        <v>0</v>
      </c>
      <c r="U169" s="122">
        <v>0</v>
      </c>
      <c r="V169" s="122">
        <v>0</v>
      </c>
      <c r="W169" s="122">
        <v>0</v>
      </c>
      <c r="X169" s="122">
        <v>0</v>
      </c>
      <c r="Y169" s="122">
        <v>0</v>
      </c>
      <c r="Z169" s="122">
        <v>0</v>
      </c>
      <c r="AA169" s="122">
        <v>0</v>
      </c>
      <c r="AB169" s="122">
        <v>0</v>
      </c>
      <c r="AC169" s="122"/>
      <c r="AD169" s="126"/>
      <c r="AE169" s="122">
        <v>0</v>
      </c>
      <c r="AF169" s="122">
        <v>0</v>
      </c>
      <c r="AG169" s="122">
        <v>0</v>
      </c>
      <c r="AH169" s="122">
        <v>0</v>
      </c>
      <c r="AI169" s="122">
        <v>0</v>
      </c>
      <c r="AJ169" s="122">
        <v>0</v>
      </c>
      <c r="AK169" s="122">
        <v>0</v>
      </c>
      <c r="AL169" s="122">
        <v>0</v>
      </c>
      <c r="AM169" s="122">
        <v>0</v>
      </c>
      <c r="AN169" s="122">
        <v>0</v>
      </c>
      <c r="AO169" s="122">
        <v>0</v>
      </c>
      <c r="AP169" s="122">
        <v>0</v>
      </c>
      <c r="AQ169" s="122"/>
      <c r="AR169" s="126"/>
      <c r="AS169" s="122">
        <v>0</v>
      </c>
      <c r="AT169" s="122">
        <v>0</v>
      </c>
      <c r="AU169" s="122">
        <v>0</v>
      </c>
      <c r="AV169" s="122">
        <v>0</v>
      </c>
      <c r="AW169" s="122">
        <v>0</v>
      </c>
      <c r="AX169" s="122">
        <v>0</v>
      </c>
      <c r="AY169" s="122">
        <v>0</v>
      </c>
      <c r="AZ169" s="122">
        <v>0</v>
      </c>
      <c r="BA169" s="122">
        <v>0</v>
      </c>
      <c r="BB169" s="122">
        <v>0</v>
      </c>
      <c r="BC169" s="122">
        <v>0</v>
      </c>
      <c r="BD169" s="122">
        <v>0</v>
      </c>
      <c r="BE169" s="122"/>
      <c r="BF169" s="126"/>
    </row>
    <row r="170" spans="1:58" s="413" customFormat="1" ht="12" hidden="1" customHeight="1" outlineLevel="1">
      <c r="A170" s="428">
        <v>230.1</v>
      </c>
      <c r="B170" s="413" t="s">
        <v>265</v>
      </c>
      <c r="C170" s="122">
        <v>0</v>
      </c>
      <c r="D170" s="122">
        <v>0</v>
      </c>
      <c r="E170" s="122">
        <v>0</v>
      </c>
      <c r="F170" s="122">
        <v>0</v>
      </c>
      <c r="G170" s="122">
        <v>0</v>
      </c>
      <c r="H170" s="122">
        <v>0</v>
      </c>
      <c r="I170" s="122">
        <v>0</v>
      </c>
      <c r="J170" s="122">
        <v>0</v>
      </c>
      <c r="K170" s="122">
        <v>0</v>
      </c>
      <c r="L170" s="122">
        <v>0</v>
      </c>
      <c r="M170" s="122">
        <v>0</v>
      </c>
      <c r="N170" s="122">
        <v>0</v>
      </c>
      <c r="O170" s="122">
        <v>0</v>
      </c>
      <c r="P170" s="126"/>
      <c r="Q170" s="122">
        <v>0</v>
      </c>
      <c r="R170" s="122">
        <v>0</v>
      </c>
      <c r="S170" s="122">
        <v>0</v>
      </c>
      <c r="T170" s="122">
        <v>0</v>
      </c>
      <c r="U170" s="122">
        <v>0</v>
      </c>
      <c r="V170" s="122">
        <v>0</v>
      </c>
      <c r="W170" s="122">
        <v>0</v>
      </c>
      <c r="X170" s="122">
        <v>0</v>
      </c>
      <c r="Y170" s="122">
        <v>0</v>
      </c>
      <c r="Z170" s="122">
        <v>0</v>
      </c>
      <c r="AA170" s="122">
        <v>0</v>
      </c>
      <c r="AB170" s="122">
        <v>0</v>
      </c>
      <c r="AC170" s="122">
        <v>0</v>
      </c>
      <c r="AD170" s="126"/>
      <c r="AE170" s="122">
        <v>0</v>
      </c>
      <c r="AF170" s="122">
        <v>0</v>
      </c>
      <c r="AG170" s="122">
        <v>0</v>
      </c>
      <c r="AH170" s="122">
        <v>0</v>
      </c>
      <c r="AI170" s="122">
        <v>0</v>
      </c>
      <c r="AJ170" s="122">
        <v>0</v>
      </c>
      <c r="AK170" s="122">
        <v>0</v>
      </c>
      <c r="AL170" s="122">
        <v>0</v>
      </c>
      <c r="AM170" s="122">
        <v>0</v>
      </c>
      <c r="AN170" s="122">
        <v>0</v>
      </c>
      <c r="AO170" s="122">
        <v>0</v>
      </c>
      <c r="AP170" s="122">
        <v>0</v>
      </c>
      <c r="AQ170" s="122">
        <v>0</v>
      </c>
      <c r="AR170" s="126"/>
      <c r="AS170" s="122">
        <v>0</v>
      </c>
      <c r="AT170" s="122">
        <v>0</v>
      </c>
      <c r="AU170" s="122">
        <v>0</v>
      </c>
      <c r="AV170" s="122">
        <v>0</v>
      </c>
      <c r="AW170" s="122">
        <v>0</v>
      </c>
      <c r="AX170" s="122">
        <v>0</v>
      </c>
      <c r="AY170" s="122">
        <v>0</v>
      </c>
      <c r="AZ170" s="122">
        <v>0</v>
      </c>
      <c r="BA170" s="122">
        <v>0</v>
      </c>
      <c r="BB170" s="122">
        <v>0</v>
      </c>
      <c r="BC170" s="122">
        <v>0</v>
      </c>
      <c r="BD170" s="122">
        <v>0</v>
      </c>
      <c r="BE170" s="122">
        <v>0</v>
      </c>
      <c r="BF170" s="126"/>
    </row>
    <row r="171" spans="1:58" s="413" customFormat="1" ht="12" hidden="1" customHeight="1" outlineLevel="1">
      <c r="A171" s="428">
        <v>250</v>
      </c>
      <c r="B171" s="413" t="s">
        <v>266</v>
      </c>
      <c r="C171" s="122">
        <v>0</v>
      </c>
      <c r="D171" s="122">
        <v>0</v>
      </c>
      <c r="E171" s="122">
        <v>0</v>
      </c>
      <c r="F171" s="122">
        <v>0</v>
      </c>
      <c r="G171" s="122">
        <v>0</v>
      </c>
      <c r="H171" s="122">
        <v>0</v>
      </c>
      <c r="I171" s="122">
        <v>0</v>
      </c>
      <c r="J171" s="122">
        <v>0</v>
      </c>
      <c r="K171" s="122">
        <v>0</v>
      </c>
      <c r="L171" s="122">
        <v>0</v>
      </c>
      <c r="M171" s="122">
        <v>0</v>
      </c>
      <c r="N171" s="122">
        <v>0</v>
      </c>
      <c r="O171" s="122">
        <v>0</v>
      </c>
      <c r="P171" s="126"/>
      <c r="Q171" s="122">
        <v>0</v>
      </c>
      <c r="R171" s="122">
        <v>0</v>
      </c>
      <c r="S171" s="122">
        <v>0</v>
      </c>
      <c r="T171" s="122">
        <v>0</v>
      </c>
      <c r="U171" s="122">
        <v>0</v>
      </c>
      <c r="V171" s="122">
        <v>0</v>
      </c>
      <c r="W171" s="122">
        <v>0</v>
      </c>
      <c r="X171" s="122">
        <v>0</v>
      </c>
      <c r="Y171" s="122">
        <v>0</v>
      </c>
      <c r="Z171" s="122">
        <v>0</v>
      </c>
      <c r="AA171" s="122">
        <v>0</v>
      </c>
      <c r="AB171" s="122">
        <v>0</v>
      </c>
      <c r="AC171" s="122">
        <v>0</v>
      </c>
      <c r="AD171" s="126"/>
      <c r="AE171" s="122">
        <v>0</v>
      </c>
      <c r="AF171" s="122">
        <v>0</v>
      </c>
      <c r="AG171" s="122">
        <v>0</v>
      </c>
      <c r="AH171" s="122">
        <v>0</v>
      </c>
      <c r="AI171" s="122">
        <v>0</v>
      </c>
      <c r="AJ171" s="122">
        <v>0</v>
      </c>
      <c r="AK171" s="122">
        <v>0</v>
      </c>
      <c r="AL171" s="122">
        <v>0</v>
      </c>
      <c r="AM171" s="122">
        <v>0</v>
      </c>
      <c r="AN171" s="122">
        <v>0</v>
      </c>
      <c r="AO171" s="122">
        <v>0</v>
      </c>
      <c r="AP171" s="122">
        <v>0</v>
      </c>
      <c r="AQ171" s="122">
        <v>0</v>
      </c>
      <c r="AR171" s="126"/>
      <c r="AS171" s="122">
        <v>0</v>
      </c>
      <c r="AT171" s="122">
        <v>0</v>
      </c>
      <c r="AU171" s="122">
        <v>0</v>
      </c>
      <c r="AV171" s="122">
        <v>0</v>
      </c>
      <c r="AW171" s="122">
        <v>0</v>
      </c>
      <c r="AX171" s="122">
        <v>0</v>
      </c>
      <c r="AY171" s="122">
        <v>0</v>
      </c>
      <c r="AZ171" s="122">
        <v>0</v>
      </c>
      <c r="BA171" s="122">
        <v>0</v>
      </c>
      <c r="BB171" s="122">
        <v>0</v>
      </c>
      <c r="BC171" s="122">
        <v>0</v>
      </c>
      <c r="BD171" s="122">
        <v>0</v>
      </c>
      <c r="BE171" s="122">
        <v>0</v>
      </c>
      <c r="BF171" s="126"/>
    </row>
    <row r="172" spans="1:58" s="413" customFormat="1" ht="12" hidden="1" customHeight="1" outlineLevel="1">
      <c r="A172" s="428">
        <v>280</v>
      </c>
      <c r="B172" s="413" t="s">
        <v>267</v>
      </c>
      <c r="C172" s="122">
        <v>0</v>
      </c>
      <c r="D172" s="122">
        <v>0</v>
      </c>
      <c r="E172" s="122">
        <v>0</v>
      </c>
      <c r="F172" s="122">
        <v>0</v>
      </c>
      <c r="G172" s="122">
        <v>0</v>
      </c>
      <c r="H172" s="122">
        <v>0</v>
      </c>
      <c r="I172" s="122">
        <v>0</v>
      </c>
      <c r="J172" s="122">
        <v>0</v>
      </c>
      <c r="K172" s="122">
        <v>0</v>
      </c>
      <c r="L172" s="122">
        <v>0</v>
      </c>
      <c r="M172" s="122">
        <v>0</v>
      </c>
      <c r="N172" s="122">
        <v>0</v>
      </c>
      <c r="O172" s="122">
        <v>0</v>
      </c>
      <c r="P172" s="126"/>
      <c r="Q172" s="122">
        <v>0</v>
      </c>
      <c r="R172" s="122">
        <v>0</v>
      </c>
      <c r="S172" s="122">
        <v>0</v>
      </c>
      <c r="T172" s="122">
        <v>0</v>
      </c>
      <c r="U172" s="122">
        <v>0</v>
      </c>
      <c r="V172" s="122">
        <v>0</v>
      </c>
      <c r="W172" s="122">
        <v>0</v>
      </c>
      <c r="X172" s="122">
        <v>0</v>
      </c>
      <c r="Y172" s="122">
        <v>0</v>
      </c>
      <c r="Z172" s="122">
        <v>0</v>
      </c>
      <c r="AA172" s="122">
        <v>0</v>
      </c>
      <c r="AB172" s="122">
        <v>0</v>
      </c>
      <c r="AC172" s="122">
        <v>0</v>
      </c>
      <c r="AD172" s="126"/>
      <c r="AE172" s="122">
        <v>0</v>
      </c>
      <c r="AF172" s="122">
        <v>0</v>
      </c>
      <c r="AG172" s="122">
        <v>0</v>
      </c>
      <c r="AH172" s="122">
        <v>0</v>
      </c>
      <c r="AI172" s="122">
        <v>0</v>
      </c>
      <c r="AJ172" s="122">
        <v>0</v>
      </c>
      <c r="AK172" s="122">
        <v>0</v>
      </c>
      <c r="AL172" s="122">
        <v>0</v>
      </c>
      <c r="AM172" s="122">
        <v>0</v>
      </c>
      <c r="AN172" s="122">
        <v>0</v>
      </c>
      <c r="AO172" s="122">
        <v>0</v>
      </c>
      <c r="AP172" s="122">
        <v>0</v>
      </c>
      <c r="AQ172" s="122">
        <v>0</v>
      </c>
      <c r="AR172" s="126"/>
      <c r="AS172" s="122">
        <v>0</v>
      </c>
      <c r="AT172" s="122">
        <v>0</v>
      </c>
      <c r="AU172" s="122">
        <v>0</v>
      </c>
      <c r="AV172" s="122">
        <v>0</v>
      </c>
      <c r="AW172" s="122">
        <v>0</v>
      </c>
      <c r="AX172" s="122">
        <v>0</v>
      </c>
      <c r="AY172" s="122">
        <v>0</v>
      </c>
      <c r="AZ172" s="122">
        <v>0</v>
      </c>
      <c r="BA172" s="122">
        <v>0</v>
      </c>
      <c r="BB172" s="122">
        <v>0</v>
      </c>
      <c r="BC172" s="122">
        <v>0</v>
      </c>
      <c r="BD172" s="122">
        <v>0</v>
      </c>
      <c r="BE172" s="122">
        <v>0</v>
      </c>
      <c r="BF172" s="126"/>
    </row>
    <row r="173" spans="1:58" s="413" customFormat="1" ht="12" hidden="1" customHeight="1" outlineLevel="1">
      <c r="A173" s="428">
        <v>290</v>
      </c>
      <c r="B173" s="413" t="s">
        <v>268</v>
      </c>
      <c r="C173" s="122">
        <v>0</v>
      </c>
      <c r="D173" s="122">
        <v>0</v>
      </c>
      <c r="E173" s="122">
        <v>0</v>
      </c>
      <c r="F173" s="122">
        <v>0</v>
      </c>
      <c r="G173" s="122">
        <v>0</v>
      </c>
      <c r="H173" s="122">
        <v>0</v>
      </c>
      <c r="I173" s="122">
        <v>0</v>
      </c>
      <c r="J173" s="122">
        <v>0</v>
      </c>
      <c r="K173" s="122">
        <v>0</v>
      </c>
      <c r="L173" s="122">
        <v>0</v>
      </c>
      <c r="M173" s="122">
        <v>0</v>
      </c>
      <c r="N173" s="122">
        <v>0</v>
      </c>
      <c r="O173" s="122">
        <v>0</v>
      </c>
      <c r="P173" s="126"/>
      <c r="Q173" s="122">
        <v>0</v>
      </c>
      <c r="R173" s="122">
        <v>0</v>
      </c>
      <c r="S173" s="122">
        <v>0</v>
      </c>
      <c r="T173" s="122">
        <v>0</v>
      </c>
      <c r="U173" s="122">
        <v>0</v>
      </c>
      <c r="V173" s="122">
        <v>0</v>
      </c>
      <c r="W173" s="122">
        <v>0</v>
      </c>
      <c r="X173" s="122">
        <v>0</v>
      </c>
      <c r="Y173" s="122">
        <v>0</v>
      </c>
      <c r="Z173" s="122">
        <v>0</v>
      </c>
      <c r="AA173" s="122">
        <v>0</v>
      </c>
      <c r="AB173" s="122">
        <v>0</v>
      </c>
      <c r="AC173" s="122">
        <v>0</v>
      </c>
      <c r="AD173" s="126"/>
      <c r="AE173" s="122">
        <v>0</v>
      </c>
      <c r="AF173" s="122">
        <v>0</v>
      </c>
      <c r="AG173" s="122">
        <v>0</v>
      </c>
      <c r="AH173" s="122">
        <v>0</v>
      </c>
      <c r="AI173" s="122">
        <v>0</v>
      </c>
      <c r="AJ173" s="122">
        <v>0</v>
      </c>
      <c r="AK173" s="122">
        <v>0</v>
      </c>
      <c r="AL173" s="122">
        <v>0</v>
      </c>
      <c r="AM173" s="122">
        <v>0</v>
      </c>
      <c r="AN173" s="122">
        <v>0</v>
      </c>
      <c r="AO173" s="122">
        <v>0</v>
      </c>
      <c r="AP173" s="122">
        <v>0</v>
      </c>
      <c r="AQ173" s="122">
        <v>0</v>
      </c>
      <c r="AR173" s="126"/>
      <c r="AS173" s="122">
        <v>0</v>
      </c>
      <c r="AT173" s="122">
        <v>0</v>
      </c>
      <c r="AU173" s="122">
        <v>0</v>
      </c>
      <c r="AV173" s="122">
        <v>0</v>
      </c>
      <c r="AW173" s="122">
        <v>0</v>
      </c>
      <c r="AX173" s="122">
        <v>0</v>
      </c>
      <c r="AY173" s="122">
        <v>0</v>
      </c>
      <c r="AZ173" s="122">
        <v>0</v>
      </c>
      <c r="BA173" s="122">
        <v>0</v>
      </c>
      <c r="BB173" s="122">
        <v>0</v>
      </c>
      <c r="BC173" s="122">
        <v>0</v>
      </c>
      <c r="BD173" s="122">
        <v>0</v>
      </c>
      <c r="BE173" s="122">
        <v>0</v>
      </c>
      <c r="BF173" s="126"/>
    </row>
    <row r="174" spans="1:58" ht="12" hidden="1" customHeight="1" outlineLevel="1">
      <c r="A174" s="28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6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6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122"/>
      <c r="AR174" s="126"/>
      <c r="AS174" s="122"/>
      <c r="AT174" s="122"/>
      <c r="AU174" s="122"/>
      <c r="AV174" s="122"/>
      <c r="AW174" s="122"/>
      <c r="AX174" s="122"/>
      <c r="AY174" s="122"/>
      <c r="AZ174" s="122"/>
      <c r="BA174" s="122"/>
      <c r="BB174" s="122"/>
      <c r="BC174" s="122"/>
      <c r="BD174" s="122"/>
      <c r="BE174" s="122"/>
      <c r="BF174" s="126"/>
    </row>
    <row r="175" spans="1:58" ht="12" customHeight="1" collapsed="1">
      <c r="A175" s="27"/>
      <c r="B175" s="1" t="s">
        <v>128</v>
      </c>
      <c r="C175" s="4">
        <f t="shared" ref="C175:O175" si="126">SUM(C162:C174)</f>
        <v>1071</v>
      </c>
      <c r="D175" s="4">
        <f t="shared" si="126"/>
        <v>1071</v>
      </c>
      <c r="E175" s="4">
        <f t="shared" si="126"/>
        <v>1071</v>
      </c>
      <c r="F175" s="4">
        <f t="shared" si="126"/>
        <v>1071</v>
      </c>
      <c r="G175" s="4">
        <f t="shared" si="126"/>
        <v>1071</v>
      </c>
      <c r="H175" s="4">
        <f t="shared" si="126"/>
        <v>1071</v>
      </c>
      <c r="I175" s="4">
        <f t="shared" si="126"/>
        <v>1183.0999999999999</v>
      </c>
      <c r="J175" s="4">
        <f t="shared" si="126"/>
        <v>1183.0999999999999</v>
      </c>
      <c r="K175" s="4">
        <f t="shared" si="126"/>
        <v>1813.1</v>
      </c>
      <c r="L175" s="4">
        <f t="shared" si="126"/>
        <v>1813.1</v>
      </c>
      <c r="M175" s="4">
        <f t="shared" si="126"/>
        <v>4124.6500000000005</v>
      </c>
      <c r="N175" s="4">
        <f t="shared" si="126"/>
        <v>4124.6500000000005</v>
      </c>
      <c r="O175" s="4">
        <f t="shared" si="126"/>
        <v>14583.9</v>
      </c>
      <c r="P175" s="126">
        <f>O175-SUM(C175:N175)</f>
        <v>-6083.8000000000047</v>
      </c>
      <c r="Q175" s="4">
        <f t="shared" ref="Q175:AC175" si="127">SUM(Q162:Q174)</f>
        <v>19380.168068745868</v>
      </c>
      <c r="R175" s="4">
        <f t="shared" si="127"/>
        <v>14232.699070308992</v>
      </c>
      <c r="S175" s="4">
        <f t="shared" si="127"/>
        <v>14232.699070308992</v>
      </c>
      <c r="T175" s="4">
        <f t="shared" si="127"/>
        <v>14232.699070308992</v>
      </c>
      <c r="U175" s="4">
        <f t="shared" si="127"/>
        <v>14232.699070308992</v>
      </c>
      <c r="V175" s="4">
        <f t="shared" si="127"/>
        <v>14232.699070308992</v>
      </c>
      <c r="W175" s="4">
        <f t="shared" si="127"/>
        <v>14232.699070308992</v>
      </c>
      <c r="X175" s="4">
        <f t="shared" si="127"/>
        <v>14232.699070308992</v>
      </c>
      <c r="Y175" s="4">
        <f t="shared" si="127"/>
        <v>14232.699070308992</v>
      </c>
      <c r="Z175" s="4">
        <f t="shared" si="127"/>
        <v>14232.699070308992</v>
      </c>
      <c r="AA175" s="4">
        <f t="shared" si="127"/>
        <v>14232.699070308992</v>
      </c>
      <c r="AB175" s="4">
        <f t="shared" si="127"/>
        <v>9418.4490703089923</v>
      </c>
      <c r="AC175" s="4">
        <f t="shared" si="127"/>
        <v>173938.97000000006</v>
      </c>
      <c r="AD175" s="126">
        <f>AC175-SUM(Q175:AB175)</f>
        <v>2813.3621578552411</v>
      </c>
      <c r="AE175" s="4">
        <f t="shared" ref="AE175:AQ175" si="128">SUM(AE162:AE174)</f>
        <v>24483.608871134489</v>
      </c>
      <c r="AF175" s="4">
        <f t="shared" si="128"/>
        <v>21990.00812946324</v>
      </c>
      <c r="AG175" s="4">
        <f t="shared" si="128"/>
        <v>21990.00812946324</v>
      </c>
      <c r="AH175" s="4">
        <f t="shared" si="128"/>
        <v>21990.00812946324</v>
      </c>
      <c r="AI175" s="4">
        <f t="shared" si="128"/>
        <v>21990.00812946324</v>
      </c>
      <c r="AJ175" s="4">
        <f t="shared" si="128"/>
        <v>21990.00812946324</v>
      </c>
      <c r="AK175" s="4">
        <f t="shared" si="128"/>
        <v>21990.00812946324</v>
      </c>
      <c r="AL175" s="4">
        <f t="shared" si="128"/>
        <v>21990.00812946324</v>
      </c>
      <c r="AM175" s="4">
        <f t="shared" si="128"/>
        <v>21990.00812946324</v>
      </c>
      <c r="AN175" s="4">
        <f t="shared" si="128"/>
        <v>21990.00812946324</v>
      </c>
      <c r="AO175" s="4">
        <f t="shared" si="128"/>
        <v>21990.00812946324</v>
      </c>
      <c r="AP175" s="4">
        <f t="shared" si="128"/>
        <v>14156.745629463237</v>
      </c>
      <c r="AQ175" s="4">
        <f t="shared" si="128"/>
        <v>263249.86199999996</v>
      </c>
      <c r="AR175" s="126">
        <f>AQ175-SUM(AE175:AP175)</f>
        <v>4709.426204769843</v>
      </c>
      <c r="AS175" s="4">
        <f t="shared" ref="AS175:BE175" si="129">SUM(AS162:AS174)</f>
        <v>37301.86934780392</v>
      </c>
      <c r="AT175" s="4">
        <f t="shared" si="129"/>
        <v>33338.178146226579</v>
      </c>
      <c r="AU175" s="4">
        <f t="shared" si="129"/>
        <v>33338.178146226579</v>
      </c>
      <c r="AV175" s="4">
        <f t="shared" si="129"/>
        <v>33338.178146226579</v>
      </c>
      <c r="AW175" s="4">
        <f t="shared" si="129"/>
        <v>33338.178146226579</v>
      </c>
      <c r="AX175" s="4">
        <f t="shared" si="129"/>
        <v>33338.178146226579</v>
      </c>
      <c r="AY175" s="4">
        <f t="shared" si="129"/>
        <v>33338.178146226579</v>
      </c>
      <c r="AZ175" s="4">
        <f t="shared" si="129"/>
        <v>33338.178146226579</v>
      </c>
      <c r="BA175" s="4">
        <f t="shared" si="129"/>
        <v>33338.178146226579</v>
      </c>
      <c r="BB175" s="4">
        <f t="shared" si="129"/>
        <v>33338.178146226579</v>
      </c>
      <c r="BC175" s="4">
        <f t="shared" si="129"/>
        <v>33338.178146226579</v>
      </c>
      <c r="BD175" s="4">
        <f t="shared" si="129"/>
        <v>21183.115646226579</v>
      </c>
      <c r="BE175" s="4">
        <f t="shared" si="129"/>
        <v>399497.54479999997</v>
      </c>
      <c r="BF175" s="126">
        <f>BE175-SUM(AS175:BD175)</f>
        <v>7630.7783437037724</v>
      </c>
    </row>
    <row r="176" spans="1:58" ht="12" hidden="1" customHeight="1" outlineLevel="1">
      <c r="A176" s="27"/>
      <c r="B176" s="1" t="s">
        <v>24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22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22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22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22"/>
    </row>
    <row r="177" spans="1:58" ht="12" hidden="1" customHeight="1" outlineLevel="1">
      <c r="A177" s="27" t="s">
        <v>137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22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22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22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22"/>
    </row>
    <row r="178" spans="1:58" ht="12" hidden="1" customHeight="1" outlineLevel="1">
      <c r="A178" s="28" t="s">
        <v>24</v>
      </c>
      <c r="B178" s="9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22"/>
      <c r="AE178" s="122"/>
      <c r="AF178" s="122"/>
      <c r="AG178" s="122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122"/>
      <c r="AR178" s="22"/>
      <c r="AS178" s="122"/>
      <c r="AT178" s="122"/>
      <c r="AU178" s="122"/>
      <c r="AV178" s="122"/>
      <c r="AW178" s="122"/>
      <c r="AX178" s="122"/>
      <c r="AY178" s="122"/>
      <c r="AZ178" s="122"/>
      <c r="BA178" s="122"/>
      <c r="BB178" s="122"/>
      <c r="BC178" s="122"/>
      <c r="BD178" s="122"/>
      <c r="BE178" s="122"/>
      <c r="BF178" s="22"/>
    </row>
    <row r="179" spans="1:58" s="413" customFormat="1" ht="12" hidden="1" customHeight="1" outlineLevel="1">
      <c r="A179" s="428">
        <v>300</v>
      </c>
      <c r="B179" s="416" t="s">
        <v>137</v>
      </c>
      <c r="C179" s="122">
        <v>0</v>
      </c>
      <c r="D179" s="122">
        <v>0</v>
      </c>
      <c r="E179" s="122">
        <v>0</v>
      </c>
      <c r="F179" s="122">
        <v>0</v>
      </c>
      <c r="G179" s="122">
        <v>0</v>
      </c>
      <c r="H179" s="122">
        <v>0</v>
      </c>
      <c r="I179" s="122">
        <v>0</v>
      </c>
      <c r="J179" s="122">
        <v>0</v>
      </c>
      <c r="K179" s="122">
        <v>0</v>
      </c>
      <c r="L179" s="122">
        <v>0</v>
      </c>
      <c r="M179" s="122">
        <v>0</v>
      </c>
      <c r="N179" s="122">
        <v>0</v>
      </c>
      <c r="O179" s="122">
        <v>0</v>
      </c>
      <c r="P179" s="414"/>
      <c r="Q179" s="122">
        <v>0</v>
      </c>
      <c r="R179" s="122">
        <v>0</v>
      </c>
      <c r="S179" s="122">
        <v>0</v>
      </c>
      <c r="T179" s="122">
        <v>0</v>
      </c>
      <c r="U179" s="122">
        <v>0</v>
      </c>
      <c r="V179" s="122">
        <v>0</v>
      </c>
      <c r="W179" s="122">
        <v>0</v>
      </c>
      <c r="X179" s="122">
        <v>0</v>
      </c>
      <c r="Y179" s="122">
        <v>0</v>
      </c>
      <c r="Z179" s="122">
        <v>0</v>
      </c>
      <c r="AA179" s="122">
        <v>0</v>
      </c>
      <c r="AB179" s="122">
        <v>0</v>
      </c>
      <c r="AC179" s="122">
        <v>0</v>
      </c>
      <c r="AD179" s="414"/>
      <c r="AE179" s="122">
        <v>0</v>
      </c>
      <c r="AF179" s="122">
        <v>0</v>
      </c>
      <c r="AG179" s="122">
        <v>0</v>
      </c>
      <c r="AH179" s="122">
        <v>0</v>
      </c>
      <c r="AI179" s="122">
        <v>0</v>
      </c>
      <c r="AJ179" s="122">
        <v>0</v>
      </c>
      <c r="AK179" s="122">
        <v>0</v>
      </c>
      <c r="AL179" s="122">
        <v>0</v>
      </c>
      <c r="AM179" s="122">
        <v>0</v>
      </c>
      <c r="AN179" s="122">
        <v>0</v>
      </c>
      <c r="AO179" s="122">
        <v>0</v>
      </c>
      <c r="AP179" s="122">
        <v>0</v>
      </c>
      <c r="AQ179" s="122">
        <v>0</v>
      </c>
      <c r="AR179" s="414"/>
      <c r="AS179" s="122">
        <v>0</v>
      </c>
      <c r="AT179" s="122">
        <v>0</v>
      </c>
      <c r="AU179" s="122">
        <v>0</v>
      </c>
      <c r="AV179" s="122">
        <v>0</v>
      </c>
      <c r="AW179" s="122">
        <v>0</v>
      </c>
      <c r="AX179" s="122">
        <v>0</v>
      </c>
      <c r="AY179" s="122">
        <v>0</v>
      </c>
      <c r="AZ179" s="122">
        <v>0</v>
      </c>
      <c r="BA179" s="122">
        <v>0</v>
      </c>
      <c r="BB179" s="122">
        <v>0</v>
      </c>
      <c r="BC179" s="122">
        <v>0</v>
      </c>
      <c r="BD179" s="122">
        <v>0</v>
      </c>
      <c r="BE179" s="122">
        <v>0</v>
      </c>
      <c r="BF179" s="414"/>
    </row>
    <row r="180" spans="1:58" s="413" customFormat="1" ht="12" hidden="1" customHeight="1" outlineLevel="1">
      <c r="A180" s="428">
        <v>310</v>
      </c>
      <c r="B180" s="416" t="s">
        <v>269</v>
      </c>
      <c r="C180" s="122">
        <v>0</v>
      </c>
      <c r="D180" s="122">
        <v>0</v>
      </c>
      <c r="E180" s="122">
        <v>198.334</v>
      </c>
      <c r="F180" s="122">
        <v>198.334</v>
      </c>
      <c r="G180" s="122">
        <v>198.334</v>
      </c>
      <c r="H180" s="122">
        <v>198.334</v>
      </c>
      <c r="I180" s="122">
        <v>198.334</v>
      </c>
      <c r="J180" s="122">
        <v>198.334</v>
      </c>
      <c r="K180" s="122">
        <v>198.334</v>
      </c>
      <c r="L180" s="122">
        <v>198.334</v>
      </c>
      <c r="M180" s="122">
        <v>198.334</v>
      </c>
      <c r="N180" s="122">
        <v>198.334</v>
      </c>
      <c r="O180" s="122">
        <v>1983.34</v>
      </c>
      <c r="P180" s="414"/>
      <c r="Q180" s="122">
        <v>0</v>
      </c>
      <c r="R180" s="122">
        <v>160.416666666667</v>
      </c>
      <c r="S180" s="122">
        <v>160.416666666667</v>
      </c>
      <c r="T180" s="122">
        <v>160.416666666667</v>
      </c>
      <c r="U180" s="122">
        <v>160.416666666667</v>
      </c>
      <c r="V180" s="122">
        <v>160.416666666667</v>
      </c>
      <c r="W180" s="122">
        <v>160.416666666667</v>
      </c>
      <c r="X180" s="122">
        <v>160.416666666667</v>
      </c>
      <c r="Y180" s="122">
        <v>160.416666666667</v>
      </c>
      <c r="Z180" s="122">
        <v>160.416666666667</v>
      </c>
      <c r="AA180" s="122">
        <v>160.416666666667</v>
      </c>
      <c r="AB180" s="122">
        <v>160.416666666667</v>
      </c>
      <c r="AC180" s="122">
        <v>1925</v>
      </c>
      <c r="AD180" s="414"/>
      <c r="AE180" s="122">
        <v>0</v>
      </c>
      <c r="AF180" s="122">
        <v>247.309027777777</v>
      </c>
      <c r="AG180" s="122">
        <v>247.309027777777</v>
      </c>
      <c r="AH180" s="122">
        <v>247.309027777777</v>
      </c>
      <c r="AI180" s="122">
        <v>247.309027777777</v>
      </c>
      <c r="AJ180" s="122">
        <v>247.309027777777</v>
      </c>
      <c r="AK180" s="122">
        <v>247.309027777777</v>
      </c>
      <c r="AL180" s="122">
        <v>247.309027777777</v>
      </c>
      <c r="AM180" s="122">
        <v>247.309027777777</v>
      </c>
      <c r="AN180" s="122">
        <v>247.309027777777</v>
      </c>
      <c r="AO180" s="122">
        <v>247.309027777777</v>
      </c>
      <c r="AP180" s="122">
        <v>247.309027777777</v>
      </c>
      <c r="AQ180" s="122">
        <v>2967.7083333333298</v>
      </c>
      <c r="AR180" s="414"/>
      <c r="AS180" s="122">
        <v>0</v>
      </c>
      <c r="AT180" s="122">
        <v>364.58333333333297</v>
      </c>
      <c r="AU180" s="122">
        <v>364.58333333333297</v>
      </c>
      <c r="AV180" s="122">
        <v>364.58333333333297</v>
      </c>
      <c r="AW180" s="122">
        <v>364.58333333333297</v>
      </c>
      <c r="AX180" s="122">
        <v>364.58333333333297</v>
      </c>
      <c r="AY180" s="122">
        <v>364.58333333333297</v>
      </c>
      <c r="AZ180" s="122">
        <v>364.58333333333297</v>
      </c>
      <c r="BA180" s="122">
        <v>364.58333333333297</v>
      </c>
      <c r="BB180" s="122">
        <v>364.58333333333297</v>
      </c>
      <c r="BC180" s="122">
        <v>364.58333333333297</v>
      </c>
      <c r="BD180" s="122">
        <v>364.58333333333297</v>
      </c>
      <c r="BE180" s="122">
        <v>4375</v>
      </c>
      <c r="BF180" s="414"/>
    </row>
    <row r="181" spans="1:58" s="413" customFormat="1" ht="12" hidden="1" customHeight="1" outlineLevel="1">
      <c r="A181" s="428">
        <v>320</v>
      </c>
      <c r="B181" s="416" t="s">
        <v>270</v>
      </c>
      <c r="C181" s="122">
        <v>0</v>
      </c>
      <c r="D181" s="122">
        <v>0</v>
      </c>
      <c r="E181" s="122">
        <v>0</v>
      </c>
      <c r="F181" s="122">
        <v>2000</v>
      </c>
      <c r="G181" s="122">
        <v>2000</v>
      </c>
      <c r="H181" s="122">
        <v>2000</v>
      </c>
      <c r="I181" s="122">
        <v>2000</v>
      </c>
      <c r="J181" s="122">
        <v>2000</v>
      </c>
      <c r="K181" s="122">
        <v>2000</v>
      </c>
      <c r="L181" s="122">
        <v>2000</v>
      </c>
      <c r="M181" s="122">
        <v>2000</v>
      </c>
      <c r="N181" s="122">
        <v>2000</v>
      </c>
      <c r="O181" s="122">
        <v>18000</v>
      </c>
      <c r="P181" s="414"/>
      <c r="Q181" s="122">
        <v>0</v>
      </c>
      <c r="R181" s="122">
        <v>0</v>
      </c>
      <c r="S181" s="122">
        <v>0</v>
      </c>
      <c r="T181" s="122">
        <v>0</v>
      </c>
      <c r="U181" s="122">
        <v>4985.2</v>
      </c>
      <c r="V181" s="122">
        <v>4985.2</v>
      </c>
      <c r="W181" s="122">
        <v>4985.2</v>
      </c>
      <c r="X181" s="122">
        <v>4985.2</v>
      </c>
      <c r="Y181" s="122">
        <v>4985.2</v>
      </c>
      <c r="Z181" s="122">
        <v>4985.2</v>
      </c>
      <c r="AA181" s="122">
        <v>4985.2</v>
      </c>
      <c r="AB181" s="122">
        <v>4985.2</v>
      </c>
      <c r="AC181" s="122">
        <v>49852</v>
      </c>
      <c r="AD181" s="414"/>
      <c r="AE181" s="122">
        <v>0</v>
      </c>
      <c r="AF181" s="122">
        <v>0</v>
      </c>
      <c r="AG181" s="122">
        <v>0</v>
      </c>
      <c r="AH181" s="122">
        <v>0</v>
      </c>
      <c r="AI181" s="122">
        <v>5977.8</v>
      </c>
      <c r="AJ181" s="122">
        <v>5977.8</v>
      </c>
      <c r="AK181" s="122">
        <v>5977.8</v>
      </c>
      <c r="AL181" s="122">
        <v>5977.8</v>
      </c>
      <c r="AM181" s="122">
        <v>5977.8</v>
      </c>
      <c r="AN181" s="122">
        <v>5977.8</v>
      </c>
      <c r="AO181" s="122">
        <v>5977.8</v>
      </c>
      <c r="AP181" s="122">
        <v>5977.8</v>
      </c>
      <c r="AQ181" s="122">
        <v>59778</v>
      </c>
      <c r="AR181" s="414"/>
      <c r="AS181" s="122">
        <v>0</v>
      </c>
      <c r="AT181" s="122">
        <v>0</v>
      </c>
      <c r="AU181" s="122">
        <v>0</v>
      </c>
      <c r="AV181" s="122">
        <v>0</v>
      </c>
      <c r="AW181" s="122">
        <v>7970.4</v>
      </c>
      <c r="AX181" s="122">
        <v>7970.4</v>
      </c>
      <c r="AY181" s="122">
        <v>7970.4</v>
      </c>
      <c r="AZ181" s="122">
        <v>7970.4</v>
      </c>
      <c r="BA181" s="122">
        <v>7970.4</v>
      </c>
      <c r="BB181" s="122">
        <v>7970.4</v>
      </c>
      <c r="BC181" s="122">
        <v>7970.4</v>
      </c>
      <c r="BD181" s="122">
        <v>7970.4</v>
      </c>
      <c r="BE181" s="122">
        <v>79704</v>
      </c>
      <c r="BF181" s="414"/>
    </row>
    <row r="182" spans="1:58" s="413" customFormat="1" ht="12" hidden="1" customHeight="1" outlineLevel="1">
      <c r="A182" s="428">
        <v>330</v>
      </c>
      <c r="B182" s="416" t="s">
        <v>271</v>
      </c>
      <c r="C182" s="122">
        <v>0</v>
      </c>
      <c r="D182" s="122">
        <v>0</v>
      </c>
      <c r="E182" s="122">
        <v>0</v>
      </c>
      <c r="F182" s="122">
        <v>0</v>
      </c>
      <c r="G182" s="122">
        <v>0</v>
      </c>
      <c r="H182" s="122">
        <v>0</v>
      </c>
      <c r="I182" s="122">
        <v>0</v>
      </c>
      <c r="J182" s="122">
        <v>0</v>
      </c>
      <c r="K182" s="122">
        <v>0</v>
      </c>
      <c r="L182" s="122">
        <v>0</v>
      </c>
      <c r="M182" s="122">
        <v>0</v>
      </c>
      <c r="N182" s="122">
        <v>0</v>
      </c>
      <c r="O182" s="122">
        <v>0</v>
      </c>
      <c r="P182" s="414"/>
      <c r="Q182" s="122">
        <v>1458</v>
      </c>
      <c r="R182" s="122">
        <v>1458</v>
      </c>
      <c r="S182" s="122">
        <v>1458</v>
      </c>
      <c r="T182" s="122">
        <v>1458</v>
      </c>
      <c r="U182" s="122">
        <v>182.25</v>
      </c>
      <c r="V182" s="122">
        <v>182.25</v>
      </c>
      <c r="W182" s="122">
        <v>182.25</v>
      </c>
      <c r="X182" s="122">
        <v>182.25</v>
      </c>
      <c r="Y182" s="122">
        <v>182.25</v>
      </c>
      <c r="Z182" s="122">
        <v>182.25</v>
      </c>
      <c r="AA182" s="122">
        <v>182.25</v>
      </c>
      <c r="AB182" s="122">
        <v>182.25</v>
      </c>
      <c r="AC182" s="122">
        <v>7290</v>
      </c>
      <c r="AD182" s="414"/>
      <c r="AE182" s="122">
        <v>1944</v>
      </c>
      <c r="AF182" s="122">
        <v>1944</v>
      </c>
      <c r="AG182" s="122">
        <v>1944</v>
      </c>
      <c r="AH182" s="122">
        <v>1944</v>
      </c>
      <c r="AI182" s="122">
        <v>243</v>
      </c>
      <c r="AJ182" s="122">
        <v>243</v>
      </c>
      <c r="AK182" s="122">
        <v>243</v>
      </c>
      <c r="AL182" s="122">
        <v>243</v>
      </c>
      <c r="AM182" s="122">
        <v>243</v>
      </c>
      <c r="AN182" s="122">
        <v>243</v>
      </c>
      <c r="AO182" s="122">
        <v>243</v>
      </c>
      <c r="AP182" s="122">
        <v>243</v>
      </c>
      <c r="AQ182" s="122">
        <v>9720</v>
      </c>
      <c r="AR182" s="414"/>
      <c r="AS182" s="122">
        <v>2673</v>
      </c>
      <c r="AT182" s="122">
        <v>2673</v>
      </c>
      <c r="AU182" s="122">
        <v>2673</v>
      </c>
      <c r="AV182" s="122">
        <v>2673</v>
      </c>
      <c r="AW182" s="122">
        <v>334.125</v>
      </c>
      <c r="AX182" s="122">
        <v>334.125</v>
      </c>
      <c r="AY182" s="122">
        <v>334.125</v>
      </c>
      <c r="AZ182" s="122">
        <v>334.125</v>
      </c>
      <c r="BA182" s="122">
        <v>334.125</v>
      </c>
      <c r="BB182" s="122">
        <v>334.125</v>
      </c>
      <c r="BC182" s="122">
        <v>334.125</v>
      </c>
      <c r="BD182" s="122">
        <v>334.125</v>
      </c>
      <c r="BE182" s="122">
        <v>13365</v>
      </c>
      <c r="BF182" s="414"/>
    </row>
    <row r="183" spans="1:58" s="413" customFormat="1" ht="12" hidden="1" customHeight="1" outlineLevel="1">
      <c r="A183" s="428">
        <v>331</v>
      </c>
      <c r="B183" s="416" t="s">
        <v>272</v>
      </c>
      <c r="C183" s="122">
        <v>0</v>
      </c>
      <c r="D183" s="122">
        <v>0</v>
      </c>
      <c r="E183" s="122">
        <v>0</v>
      </c>
      <c r="F183" s="122">
        <v>0</v>
      </c>
      <c r="G183" s="122">
        <v>0</v>
      </c>
      <c r="H183" s="122">
        <v>0</v>
      </c>
      <c r="I183" s="122">
        <v>0</v>
      </c>
      <c r="J183" s="122">
        <v>0</v>
      </c>
      <c r="K183" s="122">
        <v>0</v>
      </c>
      <c r="L183" s="122">
        <v>0</v>
      </c>
      <c r="M183" s="122">
        <v>0</v>
      </c>
      <c r="N183" s="122">
        <v>0</v>
      </c>
      <c r="O183" s="122">
        <v>0</v>
      </c>
      <c r="P183" s="414"/>
      <c r="Q183" s="122">
        <v>0</v>
      </c>
      <c r="R183" s="122">
        <v>0</v>
      </c>
      <c r="S183" s="122">
        <v>0</v>
      </c>
      <c r="T183" s="122">
        <v>0</v>
      </c>
      <c r="U183" s="122">
        <v>0</v>
      </c>
      <c r="V183" s="122">
        <v>0</v>
      </c>
      <c r="W183" s="122">
        <v>0</v>
      </c>
      <c r="X183" s="122">
        <v>0</v>
      </c>
      <c r="Y183" s="122">
        <v>0</v>
      </c>
      <c r="Z183" s="122">
        <v>0</v>
      </c>
      <c r="AA183" s="122">
        <v>0</v>
      </c>
      <c r="AB183" s="122">
        <v>0</v>
      </c>
      <c r="AC183" s="122">
        <v>0</v>
      </c>
      <c r="AD183" s="414"/>
      <c r="AE183" s="122">
        <v>0</v>
      </c>
      <c r="AF183" s="122">
        <v>0</v>
      </c>
      <c r="AG183" s="122">
        <v>0</v>
      </c>
      <c r="AH183" s="122">
        <v>0</v>
      </c>
      <c r="AI183" s="122">
        <v>0</v>
      </c>
      <c r="AJ183" s="122">
        <v>0</v>
      </c>
      <c r="AK183" s="122">
        <v>0</v>
      </c>
      <c r="AL183" s="122">
        <v>0</v>
      </c>
      <c r="AM183" s="122">
        <v>0</v>
      </c>
      <c r="AN183" s="122">
        <v>0</v>
      </c>
      <c r="AO183" s="122">
        <v>0</v>
      </c>
      <c r="AP183" s="122">
        <v>0</v>
      </c>
      <c r="AQ183" s="122">
        <v>0</v>
      </c>
      <c r="AR183" s="414"/>
      <c r="AS183" s="122">
        <v>0</v>
      </c>
      <c r="AT183" s="122">
        <v>0</v>
      </c>
      <c r="AU183" s="122">
        <v>0</v>
      </c>
      <c r="AV183" s="122">
        <v>0</v>
      </c>
      <c r="AW183" s="122">
        <v>0</v>
      </c>
      <c r="AX183" s="122">
        <v>0</v>
      </c>
      <c r="AY183" s="122">
        <v>0</v>
      </c>
      <c r="AZ183" s="122">
        <v>0</v>
      </c>
      <c r="BA183" s="122">
        <v>0</v>
      </c>
      <c r="BB183" s="122">
        <v>0</v>
      </c>
      <c r="BC183" s="122">
        <v>0</v>
      </c>
      <c r="BD183" s="122">
        <v>0</v>
      </c>
      <c r="BE183" s="122">
        <v>0</v>
      </c>
      <c r="BF183" s="414"/>
    </row>
    <row r="184" spans="1:58" s="413" customFormat="1" ht="12" hidden="1" customHeight="1" outlineLevel="1">
      <c r="A184" s="428">
        <v>332</v>
      </c>
      <c r="B184" s="416" t="s">
        <v>273</v>
      </c>
      <c r="C184" s="122">
        <v>0</v>
      </c>
      <c r="D184" s="122">
        <v>0</v>
      </c>
      <c r="E184" s="122">
        <v>0</v>
      </c>
      <c r="F184" s="122">
        <v>0</v>
      </c>
      <c r="G184" s="122">
        <v>0</v>
      </c>
      <c r="H184" s="122">
        <v>0</v>
      </c>
      <c r="I184" s="122">
        <v>0</v>
      </c>
      <c r="J184" s="122">
        <v>0</v>
      </c>
      <c r="K184" s="122">
        <v>0</v>
      </c>
      <c r="L184" s="122">
        <v>0</v>
      </c>
      <c r="M184" s="122">
        <v>0</v>
      </c>
      <c r="N184" s="122">
        <v>0</v>
      </c>
      <c r="O184" s="122">
        <v>0</v>
      </c>
      <c r="P184" s="414"/>
      <c r="Q184" s="122">
        <v>0</v>
      </c>
      <c r="R184" s="122">
        <v>0</v>
      </c>
      <c r="S184" s="122">
        <v>0</v>
      </c>
      <c r="T184" s="122">
        <v>0</v>
      </c>
      <c r="U184" s="122">
        <v>0</v>
      </c>
      <c r="V184" s="122">
        <v>0</v>
      </c>
      <c r="W184" s="122">
        <v>0</v>
      </c>
      <c r="X184" s="122">
        <v>0</v>
      </c>
      <c r="Y184" s="122">
        <v>0</v>
      </c>
      <c r="Z184" s="122">
        <v>0</v>
      </c>
      <c r="AA184" s="122">
        <v>0</v>
      </c>
      <c r="AB184" s="122">
        <v>0</v>
      </c>
      <c r="AC184" s="122">
        <v>0</v>
      </c>
      <c r="AD184" s="414"/>
      <c r="AE184" s="122">
        <v>0</v>
      </c>
      <c r="AF184" s="122">
        <v>0</v>
      </c>
      <c r="AG184" s="122">
        <v>0</v>
      </c>
      <c r="AH184" s="122">
        <v>0</v>
      </c>
      <c r="AI184" s="122">
        <v>0</v>
      </c>
      <c r="AJ184" s="122">
        <v>0</v>
      </c>
      <c r="AK184" s="122">
        <v>0</v>
      </c>
      <c r="AL184" s="122">
        <v>0</v>
      </c>
      <c r="AM184" s="122">
        <v>0</v>
      </c>
      <c r="AN184" s="122">
        <v>0</v>
      </c>
      <c r="AO184" s="122">
        <v>0</v>
      </c>
      <c r="AP184" s="122">
        <v>0</v>
      </c>
      <c r="AQ184" s="122">
        <v>0</v>
      </c>
      <c r="AR184" s="414"/>
      <c r="AS184" s="122">
        <v>0</v>
      </c>
      <c r="AT184" s="122">
        <v>0</v>
      </c>
      <c r="AU184" s="122">
        <v>0</v>
      </c>
      <c r="AV184" s="122">
        <v>0</v>
      </c>
      <c r="AW184" s="122">
        <v>0</v>
      </c>
      <c r="AX184" s="122">
        <v>0</v>
      </c>
      <c r="AY184" s="122">
        <v>0</v>
      </c>
      <c r="AZ184" s="122">
        <v>0</v>
      </c>
      <c r="BA184" s="122">
        <v>0</v>
      </c>
      <c r="BB184" s="122">
        <v>0</v>
      </c>
      <c r="BC184" s="122">
        <v>0</v>
      </c>
      <c r="BD184" s="122">
        <v>0</v>
      </c>
      <c r="BE184" s="122">
        <v>0</v>
      </c>
      <c r="BF184" s="414"/>
    </row>
    <row r="185" spans="1:58" s="413" customFormat="1" ht="12" hidden="1" customHeight="1" outlineLevel="1">
      <c r="A185" s="428">
        <v>333</v>
      </c>
      <c r="B185" s="416" t="s">
        <v>274</v>
      </c>
      <c r="C185" s="122">
        <v>0</v>
      </c>
      <c r="D185" s="122">
        <v>0</v>
      </c>
      <c r="E185" s="122">
        <v>0</v>
      </c>
      <c r="F185" s="122">
        <v>0</v>
      </c>
      <c r="G185" s="122">
        <v>0</v>
      </c>
      <c r="H185" s="122">
        <v>0</v>
      </c>
      <c r="I185" s="122">
        <v>0</v>
      </c>
      <c r="J185" s="122">
        <v>0</v>
      </c>
      <c r="K185" s="122">
        <v>0</v>
      </c>
      <c r="L185" s="122">
        <v>0</v>
      </c>
      <c r="M185" s="122">
        <v>0</v>
      </c>
      <c r="N185" s="122">
        <v>0</v>
      </c>
      <c r="O185" s="122">
        <v>0</v>
      </c>
      <c r="P185" s="414"/>
      <c r="Q185" s="122">
        <v>0</v>
      </c>
      <c r="R185" s="122">
        <v>0</v>
      </c>
      <c r="S185" s="122">
        <v>0</v>
      </c>
      <c r="T185" s="122">
        <v>0</v>
      </c>
      <c r="U185" s="122">
        <v>0</v>
      </c>
      <c r="V185" s="122">
        <v>0</v>
      </c>
      <c r="W185" s="122">
        <v>0</v>
      </c>
      <c r="X185" s="122">
        <v>0</v>
      </c>
      <c r="Y185" s="122">
        <v>0</v>
      </c>
      <c r="Z185" s="122">
        <v>0</v>
      </c>
      <c r="AA185" s="122">
        <v>0</v>
      </c>
      <c r="AB185" s="122">
        <v>0</v>
      </c>
      <c r="AC185" s="122">
        <v>0</v>
      </c>
      <c r="AD185" s="414"/>
      <c r="AE185" s="122">
        <v>0</v>
      </c>
      <c r="AF185" s="122">
        <v>0</v>
      </c>
      <c r="AG185" s="122">
        <v>0</v>
      </c>
      <c r="AH185" s="122">
        <v>0</v>
      </c>
      <c r="AI185" s="122">
        <v>0</v>
      </c>
      <c r="AJ185" s="122">
        <v>0</v>
      </c>
      <c r="AK185" s="122">
        <v>0</v>
      </c>
      <c r="AL185" s="122">
        <v>0</v>
      </c>
      <c r="AM185" s="122">
        <v>0</v>
      </c>
      <c r="AN185" s="122">
        <v>0</v>
      </c>
      <c r="AO185" s="122">
        <v>0</v>
      </c>
      <c r="AP185" s="122">
        <v>0</v>
      </c>
      <c r="AQ185" s="122">
        <v>0</v>
      </c>
      <c r="AR185" s="414"/>
      <c r="AS185" s="122">
        <v>0</v>
      </c>
      <c r="AT185" s="122">
        <v>0</v>
      </c>
      <c r="AU185" s="122">
        <v>0</v>
      </c>
      <c r="AV185" s="122">
        <v>0</v>
      </c>
      <c r="AW185" s="122">
        <v>0</v>
      </c>
      <c r="AX185" s="122">
        <v>0</v>
      </c>
      <c r="AY185" s="122">
        <v>0</v>
      </c>
      <c r="AZ185" s="122">
        <v>0</v>
      </c>
      <c r="BA185" s="122">
        <v>0</v>
      </c>
      <c r="BB185" s="122">
        <v>0</v>
      </c>
      <c r="BC185" s="122">
        <v>0</v>
      </c>
      <c r="BD185" s="122">
        <v>0</v>
      </c>
      <c r="BE185" s="122">
        <v>0</v>
      </c>
      <c r="BF185" s="414"/>
    </row>
    <row r="186" spans="1:58" s="413" customFormat="1" ht="12" hidden="1" customHeight="1" outlineLevel="1">
      <c r="A186" s="428">
        <v>334</v>
      </c>
      <c r="B186" s="416" t="s">
        <v>275</v>
      </c>
      <c r="C186" s="122">
        <v>0</v>
      </c>
      <c r="D186" s="122">
        <v>0</v>
      </c>
      <c r="E186" s="122">
        <v>0</v>
      </c>
      <c r="F186" s="122">
        <v>0</v>
      </c>
      <c r="G186" s="122">
        <v>0</v>
      </c>
      <c r="H186" s="122">
        <v>0</v>
      </c>
      <c r="I186" s="122">
        <v>0</v>
      </c>
      <c r="J186" s="122">
        <v>0</v>
      </c>
      <c r="K186" s="122">
        <v>0</v>
      </c>
      <c r="L186" s="122">
        <v>0</v>
      </c>
      <c r="M186" s="122">
        <v>0</v>
      </c>
      <c r="N186" s="122">
        <v>0</v>
      </c>
      <c r="O186" s="122">
        <v>0</v>
      </c>
      <c r="P186" s="414"/>
      <c r="Q186" s="122">
        <v>0</v>
      </c>
      <c r="R186" s="122">
        <v>0</v>
      </c>
      <c r="S186" s="122">
        <v>0</v>
      </c>
      <c r="T186" s="122">
        <v>0</v>
      </c>
      <c r="U186" s="122">
        <v>0</v>
      </c>
      <c r="V186" s="122">
        <v>0</v>
      </c>
      <c r="W186" s="122">
        <v>0</v>
      </c>
      <c r="X186" s="122">
        <v>0</v>
      </c>
      <c r="Y186" s="122">
        <v>0</v>
      </c>
      <c r="Z186" s="122">
        <v>0</v>
      </c>
      <c r="AA186" s="122">
        <v>0</v>
      </c>
      <c r="AB186" s="122">
        <v>0</v>
      </c>
      <c r="AC186" s="122">
        <v>0</v>
      </c>
      <c r="AD186" s="414"/>
      <c r="AE186" s="122">
        <v>0</v>
      </c>
      <c r="AF186" s="122">
        <v>0</v>
      </c>
      <c r="AG186" s="122">
        <v>0</v>
      </c>
      <c r="AH186" s="122">
        <v>0</v>
      </c>
      <c r="AI186" s="122">
        <v>0</v>
      </c>
      <c r="AJ186" s="122">
        <v>0</v>
      </c>
      <c r="AK186" s="122">
        <v>0</v>
      </c>
      <c r="AL186" s="122">
        <v>0</v>
      </c>
      <c r="AM186" s="122">
        <v>0</v>
      </c>
      <c r="AN186" s="122">
        <v>0</v>
      </c>
      <c r="AO186" s="122">
        <v>0</v>
      </c>
      <c r="AP186" s="122">
        <v>0</v>
      </c>
      <c r="AQ186" s="122">
        <v>0</v>
      </c>
      <c r="AR186" s="414"/>
      <c r="AS186" s="122">
        <v>0</v>
      </c>
      <c r="AT186" s="122">
        <v>0</v>
      </c>
      <c r="AU186" s="122">
        <v>0</v>
      </c>
      <c r="AV186" s="122">
        <v>0</v>
      </c>
      <c r="AW186" s="122">
        <v>0</v>
      </c>
      <c r="AX186" s="122">
        <v>0</v>
      </c>
      <c r="AY186" s="122">
        <v>0</v>
      </c>
      <c r="AZ186" s="122">
        <v>0</v>
      </c>
      <c r="BA186" s="122">
        <v>0</v>
      </c>
      <c r="BB186" s="122">
        <v>0</v>
      </c>
      <c r="BC186" s="122">
        <v>0</v>
      </c>
      <c r="BD186" s="122">
        <v>0</v>
      </c>
      <c r="BE186" s="122">
        <v>0</v>
      </c>
      <c r="BF186" s="414"/>
    </row>
    <row r="187" spans="1:58" s="413" customFormat="1" ht="12" hidden="1" customHeight="1" outlineLevel="1">
      <c r="A187" s="428">
        <v>335</v>
      </c>
      <c r="B187" s="416" t="s">
        <v>276</v>
      </c>
      <c r="C187" s="122">
        <v>0</v>
      </c>
      <c r="D187" s="122">
        <v>0</v>
      </c>
      <c r="E187" s="122">
        <v>0</v>
      </c>
      <c r="F187" s="122">
        <v>0</v>
      </c>
      <c r="G187" s="122">
        <v>0</v>
      </c>
      <c r="H187" s="122">
        <v>0</v>
      </c>
      <c r="I187" s="122">
        <v>0</v>
      </c>
      <c r="J187" s="122">
        <v>0</v>
      </c>
      <c r="K187" s="122">
        <v>0</v>
      </c>
      <c r="L187" s="122">
        <v>0</v>
      </c>
      <c r="M187" s="122">
        <v>0</v>
      </c>
      <c r="N187" s="122">
        <v>0</v>
      </c>
      <c r="O187" s="122">
        <v>0</v>
      </c>
      <c r="P187" s="414"/>
      <c r="Q187" s="122">
        <v>0</v>
      </c>
      <c r="R187" s="122">
        <v>0</v>
      </c>
      <c r="S187" s="122">
        <v>0</v>
      </c>
      <c r="T187" s="122">
        <v>0</v>
      </c>
      <c r="U187" s="122">
        <v>0</v>
      </c>
      <c r="V187" s="122">
        <v>0</v>
      </c>
      <c r="W187" s="122">
        <v>0</v>
      </c>
      <c r="X187" s="122">
        <v>0</v>
      </c>
      <c r="Y187" s="122">
        <v>0</v>
      </c>
      <c r="Z187" s="122">
        <v>0</v>
      </c>
      <c r="AA187" s="122">
        <v>0</v>
      </c>
      <c r="AB187" s="122">
        <v>0</v>
      </c>
      <c r="AC187" s="122">
        <v>0</v>
      </c>
      <c r="AD187" s="414"/>
      <c r="AE187" s="122">
        <v>0</v>
      </c>
      <c r="AF187" s="122">
        <v>0</v>
      </c>
      <c r="AG187" s="122">
        <v>0</v>
      </c>
      <c r="AH187" s="122">
        <v>0</v>
      </c>
      <c r="AI187" s="122">
        <v>0</v>
      </c>
      <c r="AJ187" s="122">
        <v>0</v>
      </c>
      <c r="AK187" s="122">
        <v>0</v>
      </c>
      <c r="AL187" s="122">
        <v>0</v>
      </c>
      <c r="AM187" s="122">
        <v>0</v>
      </c>
      <c r="AN187" s="122">
        <v>0</v>
      </c>
      <c r="AO187" s="122">
        <v>0</v>
      </c>
      <c r="AP187" s="122">
        <v>0</v>
      </c>
      <c r="AQ187" s="122">
        <v>0</v>
      </c>
      <c r="AR187" s="414"/>
      <c r="AS187" s="122">
        <v>0</v>
      </c>
      <c r="AT187" s="122">
        <v>0</v>
      </c>
      <c r="AU187" s="122">
        <v>0</v>
      </c>
      <c r="AV187" s="122">
        <v>0</v>
      </c>
      <c r="AW187" s="122">
        <v>0</v>
      </c>
      <c r="AX187" s="122">
        <v>0</v>
      </c>
      <c r="AY187" s="122">
        <v>0</v>
      </c>
      <c r="AZ187" s="122">
        <v>0</v>
      </c>
      <c r="BA187" s="122">
        <v>0</v>
      </c>
      <c r="BB187" s="122">
        <v>0</v>
      </c>
      <c r="BC187" s="122">
        <v>0</v>
      </c>
      <c r="BD187" s="122">
        <v>0</v>
      </c>
      <c r="BE187" s="122">
        <v>0</v>
      </c>
      <c r="BF187" s="414"/>
    </row>
    <row r="188" spans="1:58" s="413" customFormat="1" ht="12" hidden="1" customHeight="1" outlineLevel="1">
      <c r="A188" s="428">
        <v>336</v>
      </c>
      <c r="B188" s="416" t="s">
        <v>277</v>
      </c>
      <c r="C188" s="122">
        <v>0</v>
      </c>
      <c r="D188" s="122">
        <v>0</v>
      </c>
      <c r="E188" s="122">
        <v>0</v>
      </c>
      <c r="F188" s="122">
        <v>0</v>
      </c>
      <c r="G188" s="122">
        <v>0</v>
      </c>
      <c r="H188" s="122">
        <v>0</v>
      </c>
      <c r="I188" s="122">
        <v>0</v>
      </c>
      <c r="J188" s="122">
        <v>0</v>
      </c>
      <c r="K188" s="122">
        <v>0</v>
      </c>
      <c r="L188" s="122">
        <v>0</v>
      </c>
      <c r="M188" s="122">
        <v>0</v>
      </c>
      <c r="N188" s="122">
        <v>0</v>
      </c>
      <c r="O188" s="122">
        <v>0</v>
      </c>
      <c r="P188" s="414"/>
      <c r="Q188" s="122">
        <v>0</v>
      </c>
      <c r="R188" s="122">
        <v>0</v>
      </c>
      <c r="S188" s="122">
        <v>0</v>
      </c>
      <c r="T188" s="122">
        <v>0</v>
      </c>
      <c r="U188" s="122">
        <v>0</v>
      </c>
      <c r="V188" s="122">
        <v>0</v>
      </c>
      <c r="W188" s="122">
        <v>0</v>
      </c>
      <c r="X188" s="122">
        <v>0</v>
      </c>
      <c r="Y188" s="122">
        <v>0</v>
      </c>
      <c r="Z188" s="122">
        <v>0</v>
      </c>
      <c r="AA188" s="122">
        <v>0</v>
      </c>
      <c r="AB188" s="122">
        <v>0</v>
      </c>
      <c r="AC188" s="122">
        <v>0</v>
      </c>
      <c r="AD188" s="414"/>
      <c r="AE188" s="122">
        <v>0</v>
      </c>
      <c r="AF188" s="122">
        <v>0</v>
      </c>
      <c r="AG188" s="122">
        <v>0</v>
      </c>
      <c r="AH188" s="122">
        <v>0</v>
      </c>
      <c r="AI188" s="122">
        <v>0</v>
      </c>
      <c r="AJ188" s="122">
        <v>0</v>
      </c>
      <c r="AK188" s="122">
        <v>0</v>
      </c>
      <c r="AL188" s="122">
        <v>0</v>
      </c>
      <c r="AM188" s="122">
        <v>0</v>
      </c>
      <c r="AN188" s="122">
        <v>0</v>
      </c>
      <c r="AO188" s="122">
        <v>0</v>
      </c>
      <c r="AP188" s="122">
        <v>0</v>
      </c>
      <c r="AQ188" s="122">
        <v>0</v>
      </c>
      <c r="AR188" s="414"/>
      <c r="AS188" s="122">
        <v>0</v>
      </c>
      <c r="AT188" s="122">
        <v>0</v>
      </c>
      <c r="AU188" s="122">
        <v>0</v>
      </c>
      <c r="AV188" s="122">
        <v>0</v>
      </c>
      <c r="AW188" s="122">
        <v>0</v>
      </c>
      <c r="AX188" s="122">
        <v>0</v>
      </c>
      <c r="AY188" s="122">
        <v>0</v>
      </c>
      <c r="AZ188" s="122">
        <v>0</v>
      </c>
      <c r="BA188" s="122">
        <v>0</v>
      </c>
      <c r="BB188" s="122">
        <v>0</v>
      </c>
      <c r="BC188" s="122">
        <v>0</v>
      </c>
      <c r="BD188" s="122">
        <v>0</v>
      </c>
      <c r="BE188" s="122">
        <v>0</v>
      </c>
      <c r="BF188" s="414"/>
    </row>
    <row r="189" spans="1:58" s="413" customFormat="1" ht="12" hidden="1" customHeight="1" outlineLevel="1">
      <c r="A189" s="428">
        <v>337</v>
      </c>
      <c r="B189" s="416" t="s">
        <v>278</v>
      </c>
      <c r="C189" s="122">
        <v>0</v>
      </c>
      <c r="D189" s="122">
        <v>0</v>
      </c>
      <c r="E189" s="122">
        <v>0</v>
      </c>
      <c r="F189" s="122">
        <v>0</v>
      </c>
      <c r="G189" s="122">
        <v>0</v>
      </c>
      <c r="H189" s="122">
        <v>0</v>
      </c>
      <c r="I189" s="122">
        <v>0</v>
      </c>
      <c r="J189" s="122">
        <v>0</v>
      </c>
      <c r="K189" s="122">
        <v>0</v>
      </c>
      <c r="L189" s="122">
        <v>0</v>
      </c>
      <c r="M189" s="122">
        <v>0</v>
      </c>
      <c r="N189" s="122">
        <v>0</v>
      </c>
      <c r="O189" s="122">
        <v>0</v>
      </c>
      <c r="P189" s="414"/>
      <c r="Q189" s="122">
        <v>0</v>
      </c>
      <c r="R189" s="122">
        <v>0</v>
      </c>
      <c r="S189" s="122">
        <v>0</v>
      </c>
      <c r="T189" s="122">
        <v>0</v>
      </c>
      <c r="U189" s="122">
        <v>0</v>
      </c>
      <c r="V189" s="122">
        <v>0</v>
      </c>
      <c r="W189" s="122">
        <v>0</v>
      </c>
      <c r="X189" s="122">
        <v>0</v>
      </c>
      <c r="Y189" s="122">
        <v>0</v>
      </c>
      <c r="Z189" s="122">
        <v>0</v>
      </c>
      <c r="AA189" s="122">
        <v>0</v>
      </c>
      <c r="AB189" s="122">
        <v>0</v>
      </c>
      <c r="AC189" s="122">
        <v>0</v>
      </c>
      <c r="AD189" s="414"/>
      <c r="AE189" s="122">
        <v>0</v>
      </c>
      <c r="AF189" s="122">
        <v>0</v>
      </c>
      <c r="AG189" s="122">
        <v>0</v>
      </c>
      <c r="AH189" s="122">
        <v>0</v>
      </c>
      <c r="AI189" s="122">
        <v>0</v>
      </c>
      <c r="AJ189" s="122">
        <v>0</v>
      </c>
      <c r="AK189" s="122">
        <v>0</v>
      </c>
      <c r="AL189" s="122">
        <v>0</v>
      </c>
      <c r="AM189" s="122">
        <v>0</v>
      </c>
      <c r="AN189" s="122">
        <v>0</v>
      </c>
      <c r="AO189" s="122">
        <v>0</v>
      </c>
      <c r="AP189" s="122">
        <v>0</v>
      </c>
      <c r="AQ189" s="122">
        <v>0</v>
      </c>
      <c r="AR189" s="414"/>
      <c r="AS189" s="122">
        <v>0</v>
      </c>
      <c r="AT189" s="122">
        <v>0</v>
      </c>
      <c r="AU189" s="122">
        <v>0</v>
      </c>
      <c r="AV189" s="122">
        <v>0</v>
      </c>
      <c r="AW189" s="122">
        <v>0</v>
      </c>
      <c r="AX189" s="122">
        <v>0</v>
      </c>
      <c r="AY189" s="122">
        <v>0</v>
      </c>
      <c r="AZ189" s="122">
        <v>0</v>
      </c>
      <c r="BA189" s="122">
        <v>0</v>
      </c>
      <c r="BB189" s="122">
        <v>0</v>
      </c>
      <c r="BC189" s="122">
        <v>0</v>
      </c>
      <c r="BD189" s="122">
        <v>0</v>
      </c>
      <c r="BE189" s="122">
        <v>0</v>
      </c>
      <c r="BF189" s="414"/>
    </row>
    <row r="190" spans="1:58" s="413" customFormat="1" ht="12" hidden="1" customHeight="1" outlineLevel="1">
      <c r="A190" s="428">
        <v>338</v>
      </c>
      <c r="B190" s="416" t="s">
        <v>279</v>
      </c>
      <c r="C190" s="122">
        <v>0</v>
      </c>
      <c r="D190" s="122">
        <v>0</v>
      </c>
      <c r="E190" s="122">
        <v>0</v>
      </c>
      <c r="F190" s="122">
        <v>0</v>
      </c>
      <c r="G190" s="122">
        <v>0</v>
      </c>
      <c r="H190" s="122">
        <v>0</v>
      </c>
      <c r="I190" s="122">
        <v>0</v>
      </c>
      <c r="J190" s="122">
        <v>0</v>
      </c>
      <c r="K190" s="122">
        <v>0</v>
      </c>
      <c r="L190" s="122">
        <v>0</v>
      </c>
      <c r="M190" s="122">
        <v>0</v>
      </c>
      <c r="N190" s="122">
        <v>0</v>
      </c>
      <c r="O190" s="122">
        <v>0</v>
      </c>
      <c r="P190" s="414"/>
      <c r="Q190" s="122">
        <v>0</v>
      </c>
      <c r="R190" s="122">
        <v>0</v>
      </c>
      <c r="S190" s="122">
        <v>0</v>
      </c>
      <c r="T190" s="122">
        <v>0</v>
      </c>
      <c r="U190" s="122">
        <v>0</v>
      </c>
      <c r="V190" s="122">
        <v>0</v>
      </c>
      <c r="W190" s="122">
        <v>0</v>
      </c>
      <c r="X190" s="122">
        <v>0</v>
      </c>
      <c r="Y190" s="122">
        <v>0</v>
      </c>
      <c r="Z190" s="122">
        <v>0</v>
      </c>
      <c r="AA190" s="122">
        <v>0</v>
      </c>
      <c r="AB190" s="122">
        <v>0</v>
      </c>
      <c r="AC190" s="122">
        <v>0</v>
      </c>
      <c r="AD190" s="414"/>
      <c r="AE190" s="122">
        <v>0</v>
      </c>
      <c r="AF190" s="122">
        <v>0</v>
      </c>
      <c r="AG190" s="122">
        <v>0</v>
      </c>
      <c r="AH190" s="122">
        <v>0</v>
      </c>
      <c r="AI190" s="122">
        <v>0</v>
      </c>
      <c r="AJ190" s="122">
        <v>0</v>
      </c>
      <c r="AK190" s="122">
        <v>0</v>
      </c>
      <c r="AL190" s="122">
        <v>0</v>
      </c>
      <c r="AM190" s="122">
        <v>0</v>
      </c>
      <c r="AN190" s="122">
        <v>0</v>
      </c>
      <c r="AO190" s="122">
        <v>0</v>
      </c>
      <c r="AP190" s="122">
        <v>0</v>
      </c>
      <c r="AQ190" s="122">
        <v>0</v>
      </c>
      <c r="AR190" s="414"/>
      <c r="AS190" s="122">
        <v>0</v>
      </c>
      <c r="AT190" s="122">
        <v>0</v>
      </c>
      <c r="AU190" s="122">
        <v>0</v>
      </c>
      <c r="AV190" s="122">
        <v>0</v>
      </c>
      <c r="AW190" s="122">
        <v>0</v>
      </c>
      <c r="AX190" s="122">
        <v>0</v>
      </c>
      <c r="AY190" s="122">
        <v>0</v>
      </c>
      <c r="AZ190" s="122">
        <v>0</v>
      </c>
      <c r="BA190" s="122">
        <v>0</v>
      </c>
      <c r="BB190" s="122">
        <v>0</v>
      </c>
      <c r="BC190" s="122">
        <v>0</v>
      </c>
      <c r="BD190" s="122">
        <v>0</v>
      </c>
      <c r="BE190" s="122">
        <v>0</v>
      </c>
      <c r="BF190" s="414"/>
    </row>
    <row r="191" spans="1:58" s="413" customFormat="1" ht="12" hidden="1" customHeight="1" outlineLevel="1">
      <c r="A191" s="428">
        <v>339</v>
      </c>
      <c r="B191" s="416" t="s">
        <v>280</v>
      </c>
      <c r="C191" s="122">
        <v>0</v>
      </c>
      <c r="D191" s="122">
        <v>0</v>
      </c>
      <c r="E191" s="122">
        <v>0</v>
      </c>
      <c r="F191" s="122">
        <v>0</v>
      </c>
      <c r="G191" s="122">
        <v>0</v>
      </c>
      <c r="H191" s="122">
        <v>0</v>
      </c>
      <c r="I191" s="122">
        <v>0</v>
      </c>
      <c r="J191" s="122">
        <v>0</v>
      </c>
      <c r="K191" s="122">
        <v>0</v>
      </c>
      <c r="L191" s="122">
        <v>0</v>
      </c>
      <c r="M191" s="122">
        <v>0</v>
      </c>
      <c r="N191" s="122">
        <v>0</v>
      </c>
      <c r="O191" s="122">
        <v>0</v>
      </c>
      <c r="P191" s="414"/>
      <c r="Q191" s="122">
        <v>0</v>
      </c>
      <c r="R191" s="122">
        <v>0</v>
      </c>
      <c r="S191" s="122">
        <v>0</v>
      </c>
      <c r="T191" s="122">
        <v>0</v>
      </c>
      <c r="U191" s="122">
        <v>0</v>
      </c>
      <c r="V191" s="122">
        <v>0</v>
      </c>
      <c r="W191" s="122">
        <v>0</v>
      </c>
      <c r="X191" s="122">
        <v>0</v>
      </c>
      <c r="Y191" s="122">
        <v>0</v>
      </c>
      <c r="Z191" s="122">
        <v>0</v>
      </c>
      <c r="AA191" s="122">
        <v>0</v>
      </c>
      <c r="AB191" s="122">
        <v>0</v>
      </c>
      <c r="AC191" s="122">
        <v>0</v>
      </c>
      <c r="AD191" s="414"/>
      <c r="AE191" s="122">
        <v>0</v>
      </c>
      <c r="AF191" s="122">
        <v>0</v>
      </c>
      <c r="AG191" s="122">
        <v>0</v>
      </c>
      <c r="AH191" s="122">
        <v>0</v>
      </c>
      <c r="AI191" s="122">
        <v>0</v>
      </c>
      <c r="AJ191" s="122">
        <v>0</v>
      </c>
      <c r="AK191" s="122">
        <v>0</v>
      </c>
      <c r="AL191" s="122">
        <v>0</v>
      </c>
      <c r="AM191" s="122">
        <v>0</v>
      </c>
      <c r="AN191" s="122">
        <v>0</v>
      </c>
      <c r="AO191" s="122">
        <v>0</v>
      </c>
      <c r="AP191" s="122">
        <v>0</v>
      </c>
      <c r="AQ191" s="122">
        <v>0</v>
      </c>
      <c r="AR191" s="414"/>
      <c r="AS191" s="122">
        <v>0</v>
      </c>
      <c r="AT191" s="122">
        <v>0</v>
      </c>
      <c r="AU191" s="122">
        <v>0</v>
      </c>
      <c r="AV191" s="122">
        <v>0</v>
      </c>
      <c r="AW191" s="122">
        <v>0</v>
      </c>
      <c r="AX191" s="122">
        <v>0</v>
      </c>
      <c r="AY191" s="122">
        <v>0</v>
      </c>
      <c r="AZ191" s="122">
        <v>0</v>
      </c>
      <c r="BA191" s="122">
        <v>0</v>
      </c>
      <c r="BB191" s="122">
        <v>0</v>
      </c>
      <c r="BC191" s="122">
        <v>0</v>
      </c>
      <c r="BD191" s="122">
        <v>0</v>
      </c>
      <c r="BE191" s="122">
        <v>0</v>
      </c>
      <c r="BF191" s="414"/>
    </row>
    <row r="192" spans="1:58" s="413" customFormat="1" ht="12" hidden="1" customHeight="1" outlineLevel="1">
      <c r="A192" s="428">
        <v>340</v>
      </c>
      <c r="B192" s="416" t="s">
        <v>281</v>
      </c>
      <c r="C192" s="122">
        <v>0</v>
      </c>
      <c r="D192" s="122">
        <v>0</v>
      </c>
      <c r="E192" s="122">
        <v>0</v>
      </c>
      <c r="F192" s="122">
        <v>0</v>
      </c>
      <c r="G192" s="122">
        <v>0</v>
      </c>
      <c r="H192" s="122">
        <v>0</v>
      </c>
      <c r="I192" s="122">
        <v>2927.6666666666702</v>
      </c>
      <c r="J192" s="122">
        <v>2927.6666666666702</v>
      </c>
      <c r="K192" s="122">
        <v>2927.6666666666702</v>
      </c>
      <c r="L192" s="122">
        <v>2927.6666666666702</v>
      </c>
      <c r="M192" s="122">
        <v>2927.6666666666702</v>
      </c>
      <c r="N192" s="122">
        <v>2927.6666666666702</v>
      </c>
      <c r="O192" s="122">
        <v>17566</v>
      </c>
      <c r="P192" s="414"/>
      <c r="Q192" s="122">
        <v>0</v>
      </c>
      <c r="R192" s="122">
        <v>0</v>
      </c>
      <c r="S192" s="122">
        <v>0</v>
      </c>
      <c r="T192" s="122">
        <v>1900</v>
      </c>
      <c r="U192" s="122">
        <v>1900</v>
      </c>
      <c r="V192" s="122">
        <v>1900</v>
      </c>
      <c r="W192" s="122">
        <v>1900</v>
      </c>
      <c r="X192" s="122">
        <v>1900</v>
      </c>
      <c r="Y192" s="122">
        <v>1900</v>
      </c>
      <c r="Z192" s="122">
        <v>1900</v>
      </c>
      <c r="AA192" s="122">
        <v>1900</v>
      </c>
      <c r="AB192" s="122">
        <v>1900</v>
      </c>
      <c r="AC192" s="122">
        <v>19000</v>
      </c>
      <c r="AD192" s="414"/>
      <c r="AE192" s="122">
        <v>0</v>
      </c>
      <c r="AF192" s="122">
        <v>0</v>
      </c>
      <c r="AG192" s="122">
        <v>0</v>
      </c>
      <c r="AH192" s="122">
        <v>1950</v>
      </c>
      <c r="AI192" s="122">
        <v>1950</v>
      </c>
      <c r="AJ192" s="122">
        <v>1950</v>
      </c>
      <c r="AK192" s="122">
        <v>1950</v>
      </c>
      <c r="AL192" s="122">
        <v>1950</v>
      </c>
      <c r="AM192" s="122">
        <v>1950</v>
      </c>
      <c r="AN192" s="122">
        <v>1950</v>
      </c>
      <c r="AO192" s="122">
        <v>1950</v>
      </c>
      <c r="AP192" s="122">
        <v>1950</v>
      </c>
      <c r="AQ192" s="122">
        <v>19500</v>
      </c>
      <c r="AR192" s="414"/>
      <c r="AS192" s="122">
        <v>0</v>
      </c>
      <c r="AT192" s="122">
        <v>0</v>
      </c>
      <c r="AU192" s="122">
        <v>0</v>
      </c>
      <c r="AV192" s="122">
        <v>2047.5</v>
      </c>
      <c r="AW192" s="122">
        <v>2047.5</v>
      </c>
      <c r="AX192" s="122">
        <v>2047.5</v>
      </c>
      <c r="AY192" s="122">
        <v>2047.5</v>
      </c>
      <c r="AZ192" s="122">
        <v>2047.5</v>
      </c>
      <c r="BA192" s="122">
        <v>2047.5</v>
      </c>
      <c r="BB192" s="122">
        <v>2047.5</v>
      </c>
      <c r="BC192" s="122">
        <v>2047.5</v>
      </c>
      <c r="BD192" s="122">
        <v>2047.5</v>
      </c>
      <c r="BE192" s="122">
        <v>20475</v>
      </c>
      <c r="BF192" s="414"/>
    </row>
    <row r="193" spans="1:58" s="413" customFormat="1" ht="12" hidden="1" customHeight="1" outlineLevel="1">
      <c r="A193" s="428">
        <v>340.1</v>
      </c>
      <c r="B193" s="416" t="s">
        <v>282</v>
      </c>
      <c r="C193" s="122">
        <v>2000</v>
      </c>
      <c r="D193" s="122">
        <v>2000</v>
      </c>
      <c r="E193" s="122">
        <v>2000</v>
      </c>
      <c r="F193" s="122">
        <v>2000</v>
      </c>
      <c r="G193" s="122">
        <v>2000</v>
      </c>
      <c r="H193" s="122">
        <v>2000</v>
      </c>
      <c r="I193" s="122">
        <v>2000</v>
      </c>
      <c r="J193" s="122">
        <v>2000</v>
      </c>
      <c r="K193" s="122">
        <v>2000</v>
      </c>
      <c r="L193" s="122">
        <v>2000</v>
      </c>
      <c r="M193" s="122">
        <v>2000</v>
      </c>
      <c r="N193" s="122">
        <v>2000</v>
      </c>
      <c r="O193" s="122">
        <v>24000</v>
      </c>
      <c r="P193" s="414"/>
      <c r="Q193" s="122">
        <v>4583.3333333333303</v>
      </c>
      <c r="R193" s="122">
        <v>4583.3333333333303</v>
      </c>
      <c r="S193" s="122">
        <v>4583.3333333333303</v>
      </c>
      <c r="T193" s="122">
        <v>4583.3333333333303</v>
      </c>
      <c r="U193" s="122">
        <v>4583.3333333333303</v>
      </c>
      <c r="V193" s="122">
        <v>4583.3333333333303</v>
      </c>
      <c r="W193" s="122">
        <v>4583.3333333333303</v>
      </c>
      <c r="X193" s="122">
        <v>4583.3333333333303</v>
      </c>
      <c r="Y193" s="122">
        <v>4583.3333333333303</v>
      </c>
      <c r="Z193" s="122">
        <v>4583.3333333333303</v>
      </c>
      <c r="AA193" s="122">
        <v>4583.3333333333303</v>
      </c>
      <c r="AB193" s="122">
        <v>4583.3333333333303</v>
      </c>
      <c r="AC193" s="122">
        <v>55000</v>
      </c>
      <c r="AD193" s="414"/>
      <c r="AE193" s="122">
        <v>5833.3333333333303</v>
      </c>
      <c r="AF193" s="122">
        <v>5833.3333333333303</v>
      </c>
      <c r="AG193" s="122">
        <v>5833.3333333333303</v>
      </c>
      <c r="AH193" s="122">
        <v>5833.3333333333303</v>
      </c>
      <c r="AI193" s="122">
        <v>5833.3333333333303</v>
      </c>
      <c r="AJ193" s="122">
        <v>5833.3333333333303</v>
      </c>
      <c r="AK193" s="122">
        <v>5833.3333333333303</v>
      </c>
      <c r="AL193" s="122">
        <v>5833.3333333333303</v>
      </c>
      <c r="AM193" s="122">
        <v>5833.3333333333303</v>
      </c>
      <c r="AN193" s="122">
        <v>5833.3333333333303</v>
      </c>
      <c r="AO193" s="122">
        <v>5833.3333333333303</v>
      </c>
      <c r="AP193" s="122">
        <v>5833.3333333333303</v>
      </c>
      <c r="AQ193" s="122">
        <v>70000</v>
      </c>
      <c r="AR193" s="414"/>
      <c r="AS193" s="122">
        <v>6825.2409583333301</v>
      </c>
      <c r="AT193" s="122">
        <v>6825.2409583333301</v>
      </c>
      <c r="AU193" s="122">
        <v>6825.2409583333301</v>
      </c>
      <c r="AV193" s="122">
        <v>6825.2409583333301</v>
      </c>
      <c r="AW193" s="122">
        <v>6825.2409583333301</v>
      </c>
      <c r="AX193" s="122">
        <v>6825.2409583333301</v>
      </c>
      <c r="AY193" s="122">
        <v>6825.2409583333301</v>
      </c>
      <c r="AZ193" s="122">
        <v>6825.2409583333301</v>
      </c>
      <c r="BA193" s="122">
        <v>6825.2409583333301</v>
      </c>
      <c r="BB193" s="122">
        <v>6825.2409583333301</v>
      </c>
      <c r="BC193" s="122">
        <v>6825.2409583333301</v>
      </c>
      <c r="BD193" s="122">
        <v>6825.2409583333301</v>
      </c>
      <c r="BE193" s="122">
        <v>81902.891499999998</v>
      </c>
      <c r="BF193" s="414"/>
    </row>
    <row r="194" spans="1:58" s="413" customFormat="1" ht="12" hidden="1" customHeight="1" outlineLevel="1">
      <c r="A194" s="428">
        <v>345</v>
      </c>
      <c r="B194" s="416" t="s">
        <v>283</v>
      </c>
      <c r="C194" s="122">
        <v>0</v>
      </c>
      <c r="D194" s="122">
        <v>0</v>
      </c>
      <c r="E194" s="122">
        <v>150</v>
      </c>
      <c r="F194" s="122">
        <v>150</v>
      </c>
      <c r="G194" s="122">
        <v>150</v>
      </c>
      <c r="H194" s="122">
        <v>150</v>
      </c>
      <c r="I194" s="122">
        <v>150</v>
      </c>
      <c r="J194" s="122">
        <v>150</v>
      </c>
      <c r="K194" s="122">
        <v>150</v>
      </c>
      <c r="L194" s="122">
        <v>150</v>
      </c>
      <c r="M194" s="122">
        <v>150</v>
      </c>
      <c r="N194" s="122">
        <v>150</v>
      </c>
      <c r="O194" s="122">
        <v>1500</v>
      </c>
      <c r="P194" s="414"/>
      <c r="Q194" s="122">
        <v>0</v>
      </c>
      <c r="R194" s="122">
        <v>0</v>
      </c>
      <c r="S194" s="122">
        <v>873</v>
      </c>
      <c r="T194" s="122">
        <v>873</v>
      </c>
      <c r="U194" s="122">
        <v>873</v>
      </c>
      <c r="V194" s="122">
        <v>873</v>
      </c>
      <c r="W194" s="122">
        <v>873</v>
      </c>
      <c r="X194" s="122">
        <v>873</v>
      </c>
      <c r="Y194" s="122">
        <v>873</v>
      </c>
      <c r="Z194" s="122">
        <v>873</v>
      </c>
      <c r="AA194" s="122">
        <v>873</v>
      </c>
      <c r="AB194" s="122">
        <v>873</v>
      </c>
      <c r="AC194" s="122">
        <v>8730</v>
      </c>
      <c r="AD194" s="414"/>
      <c r="AE194" s="122">
        <v>0</v>
      </c>
      <c r="AF194" s="122">
        <v>0</v>
      </c>
      <c r="AG194" s="122">
        <v>634.95833333333201</v>
      </c>
      <c r="AH194" s="122">
        <v>634.95833333333201</v>
      </c>
      <c r="AI194" s="122">
        <v>634.95833333333201</v>
      </c>
      <c r="AJ194" s="122">
        <v>634.95833333333201</v>
      </c>
      <c r="AK194" s="122">
        <v>634.95833333333201</v>
      </c>
      <c r="AL194" s="122">
        <v>634.95833333333201</v>
      </c>
      <c r="AM194" s="122">
        <v>634.95833333333201</v>
      </c>
      <c r="AN194" s="122">
        <v>634.95833333333201</v>
      </c>
      <c r="AO194" s="122">
        <v>634.95833333333201</v>
      </c>
      <c r="AP194" s="122">
        <v>634.95833333333201</v>
      </c>
      <c r="AQ194" s="122">
        <v>6349.5833333333203</v>
      </c>
      <c r="AR194" s="414"/>
      <c r="AS194" s="122">
        <v>0</v>
      </c>
      <c r="AT194" s="122">
        <v>0</v>
      </c>
      <c r="AU194" s="122">
        <v>768.04166666666799</v>
      </c>
      <c r="AV194" s="122">
        <v>768.04166666666799</v>
      </c>
      <c r="AW194" s="122">
        <v>768.04166666666799</v>
      </c>
      <c r="AX194" s="122">
        <v>768.04166666666799</v>
      </c>
      <c r="AY194" s="122">
        <v>768.04166666666799</v>
      </c>
      <c r="AZ194" s="122">
        <v>768.04166666666799</v>
      </c>
      <c r="BA194" s="122">
        <v>768.04166666666799</v>
      </c>
      <c r="BB194" s="122">
        <v>768.04166666666799</v>
      </c>
      <c r="BC194" s="122">
        <v>768.04166666666799</v>
      </c>
      <c r="BD194" s="122">
        <v>768.04166666666799</v>
      </c>
      <c r="BE194" s="122">
        <v>7680.4166666666797</v>
      </c>
      <c r="BF194" s="414"/>
    </row>
    <row r="195" spans="1:58" s="413" customFormat="1" ht="12" hidden="1" customHeight="1" outlineLevel="1">
      <c r="A195" s="428">
        <v>350</v>
      </c>
      <c r="B195" s="416" t="s">
        <v>284</v>
      </c>
      <c r="C195" s="122">
        <v>0</v>
      </c>
      <c r="D195" s="122">
        <v>0</v>
      </c>
      <c r="E195" s="122">
        <v>0</v>
      </c>
      <c r="F195" s="122">
        <v>0</v>
      </c>
      <c r="G195" s="122">
        <v>0</v>
      </c>
      <c r="H195" s="122">
        <v>0</v>
      </c>
      <c r="I195" s="122">
        <v>0</v>
      </c>
      <c r="J195" s="122">
        <v>0</v>
      </c>
      <c r="K195" s="122">
        <v>0</v>
      </c>
      <c r="L195" s="122">
        <v>0</v>
      </c>
      <c r="M195" s="122">
        <v>0</v>
      </c>
      <c r="N195" s="122">
        <v>0</v>
      </c>
      <c r="O195" s="122">
        <v>0</v>
      </c>
      <c r="P195" s="414"/>
      <c r="Q195" s="122">
        <v>0</v>
      </c>
      <c r="R195" s="122">
        <v>472.5</v>
      </c>
      <c r="S195" s="122">
        <v>472.5</v>
      </c>
      <c r="T195" s="122">
        <v>472.5</v>
      </c>
      <c r="U195" s="122">
        <v>472.5</v>
      </c>
      <c r="V195" s="122">
        <v>472.5</v>
      </c>
      <c r="W195" s="122">
        <v>472.5</v>
      </c>
      <c r="X195" s="122">
        <v>472.5</v>
      </c>
      <c r="Y195" s="122">
        <v>472.5</v>
      </c>
      <c r="Z195" s="122">
        <v>472.5</v>
      </c>
      <c r="AA195" s="122">
        <v>472.5</v>
      </c>
      <c r="AB195" s="122">
        <v>472.5</v>
      </c>
      <c r="AC195" s="122">
        <v>5670</v>
      </c>
      <c r="AD195" s="414"/>
      <c r="AE195" s="122">
        <v>0</v>
      </c>
      <c r="AF195" s="122">
        <v>708.75</v>
      </c>
      <c r="AG195" s="122">
        <v>708.75</v>
      </c>
      <c r="AH195" s="122">
        <v>708.75</v>
      </c>
      <c r="AI195" s="122">
        <v>708.75</v>
      </c>
      <c r="AJ195" s="122">
        <v>708.75</v>
      </c>
      <c r="AK195" s="122">
        <v>708.75</v>
      </c>
      <c r="AL195" s="122">
        <v>708.75</v>
      </c>
      <c r="AM195" s="122">
        <v>708.75</v>
      </c>
      <c r="AN195" s="122">
        <v>708.75</v>
      </c>
      <c r="AO195" s="122">
        <v>708.75</v>
      </c>
      <c r="AP195" s="122">
        <v>708.75</v>
      </c>
      <c r="AQ195" s="122">
        <v>8505</v>
      </c>
      <c r="AR195" s="414"/>
      <c r="AS195" s="122">
        <v>0</v>
      </c>
      <c r="AT195" s="122">
        <v>945</v>
      </c>
      <c r="AU195" s="122">
        <v>945</v>
      </c>
      <c r="AV195" s="122">
        <v>945</v>
      </c>
      <c r="AW195" s="122">
        <v>945</v>
      </c>
      <c r="AX195" s="122">
        <v>945</v>
      </c>
      <c r="AY195" s="122">
        <v>945</v>
      </c>
      <c r="AZ195" s="122">
        <v>945</v>
      </c>
      <c r="BA195" s="122">
        <v>945</v>
      </c>
      <c r="BB195" s="122">
        <v>945</v>
      </c>
      <c r="BC195" s="122">
        <v>945</v>
      </c>
      <c r="BD195" s="122">
        <v>945</v>
      </c>
      <c r="BE195" s="122">
        <v>11340</v>
      </c>
      <c r="BF195" s="414"/>
    </row>
    <row r="196" spans="1:58" s="413" customFormat="1" ht="12" hidden="1" customHeight="1" outlineLevel="1">
      <c r="A196" s="428">
        <v>351</v>
      </c>
      <c r="B196" s="416" t="s">
        <v>285</v>
      </c>
      <c r="C196" s="122">
        <v>0</v>
      </c>
      <c r="D196" s="122">
        <v>0</v>
      </c>
      <c r="E196" s="122">
        <v>0</v>
      </c>
      <c r="F196" s="122">
        <v>0</v>
      </c>
      <c r="G196" s="122">
        <v>0</v>
      </c>
      <c r="H196" s="122">
        <v>0</v>
      </c>
      <c r="I196" s="122">
        <v>0</v>
      </c>
      <c r="J196" s="122">
        <v>0</v>
      </c>
      <c r="K196" s="122">
        <v>0</v>
      </c>
      <c r="L196" s="122">
        <v>0</v>
      </c>
      <c r="M196" s="122">
        <v>0</v>
      </c>
      <c r="N196" s="122">
        <v>0</v>
      </c>
      <c r="O196" s="122">
        <v>0</v>
      </c>
      <c r="P196" s="414"/>
      <c r="Q196" s="122">
        <v>0</v>
      </c>
      <c r="R196" s="122">
        <v>0</v>
      </c>
      <c r="S196" s="122">
        <v>0</v>
      </c>
      <c r="T196" s="122">
        <v>0</v>
      </c>
      <c r="U196" s="122">
        <v>0</v>
      </c>
      <c r="V196" s="122">
        <v>0</v>
      </c>
      <c r="W196" s="122">
        <v>0</v>
      </c>
      <c r="X196" s="122">
        <v>0</v>
      </c>
      <c r="Y196" s="122">
        <v>0</v>
      </c>
      <c r="Z196" s="122">
        <v>0</v>
      </c>
      <c r="AA196" s="122">
        <v>0</v>
      </c>
      <c r="AB196" s="122">
        <v>0</v>
      </c>
      <c r="AC196" s="122">
        <v>0</v>
      </c>
      <c r="AD196" s="414"/>
      <c r="AE196" s="122">
        <v>0</v>
      </c>
      <c r="AF196" s="122">
        <v>0</v>
      </c>
      <c r="AG196" s="122">
        <v>0</v>
      </c>
      <c r="AH196" s="122">
        <v>0</v>
      </c>
      <c r="AI196" s="122">
        <v>0</v>
      </c>
      <c r="AJ196" s="122">
        <v>0</v>
      </c>
      <c r="AK196" s="122">
        <v>1215</v>
      </c>
      <c r="AL196" s="122">
        <v>1215</v>
      </c>
      <c r="AM196" s="122">
        <v>1215</v>
      </c>
      <c r="AN196" s="122">
        <v>1215</v>
      </c>
      <c r="AO196" s="122">
        <v>1215</v>
      </c>
      <c r="AP196" s="122">
        <v>1215</v>
      </c>
      <c r="AQ196" s="122">
        <v>7290</v>
      </c>
      <c r="AR196" s="414"/>
      <c r="AS196" s="122">
        <v>0</v>
      </c>
      <c r="AT196" s="122">
        <v>0</v>
      </c>
      <c r="AU196" s="122">
        <v>0</v>
      </c>
      <c r="AV196" s="122">
        <v>0</v>
      </c>
      <c r="AW196" s="122">
        <v>0</v>
      </c>
      <c r="AX196" s="122">
        <v>0</v>
      </c>
      <c r="AY196" s="122">
        <v>1620</v>
      </c>
      <c r="AZ196" s="122">
        <v>1620</v>
      </c>
      <c r="BA196" s="122">
        <v>1620</v>
      </c>
      <c r="BB196" s="122">
        <v>1620</v>
      </c>
      <c r="BC196" s="122">
        <v>1620</v>
      </c>
      <c r="BD196" s="122">
        <v>1620</v>
      </c>
      <c r="BE196" s="122">
        <v>9720</v>
      </c>
      <c r="BF196" s="414"/>
    </row>
    <row r="197" spans="1:58" s="413" customFormat="1" ht="12" hidden="1" customHeight="1" outlineLevel="1">
      <c r="A197" s="428">
        <v>352</v>
      </c>
      <c r="B197" s="416" t="s">
        <v>286</v>
      </c>
      <c r="C197" s="122">
        <v>0</v>
      </c>
      <c r="D197" s="122">
        <v>0</v>
      </c>
      <c r="E197" s="122">
        <v>41.98</v>
      </c>
      <c r="F197" s="122">
        <v>41.98</v>
      </c>
      <c r="G197" s="122">
        <v>41.98</v>
      </c>
      <c r="H197" s="122">
        <v>41.98</v>
      </c>
      <c r="I197" s="122">
        <v>41.98</v>
      </c>
      <c r="J197" s="122">
        <v>41.98</v>
      </c>
      <c r="K197" s="122">
        <v>41.98</v>
      </c>
      <c r="L197" s="122">
        <v>41.98</v>
      </c>
      <c r="M197" s="122">
        <v>41.98</v>
      </c>
      <c r="N197" s="122">
        <v>41.98</v>
      </c>
      <c r="O197" s="122">
        <v>419.8</v>
      </c>
      <c r="P197" s="414"/>
      <c r="Q197" s="122">
        <v>0</v>
      </c>
      <c r="R197" s="122">
        <v>0</v>
      </c>
      <c r="S197" s="122">
        <v>50.375999999999998</v>
      </c>
      <c r="T197" s="122">
        <v>50.375999999999998</v>
      </c>
      <c r="U197" s="122">
        <v>50.375999999999998</v>
      </c>
      <c r="V197" s="122">
        <v>50.375999999999998</v>
      </c>
      <c r="W197" s="122">
        <v>50.375999999999998</v>
      </c>
      <c r="X197" s="122">
        <v>50.375999999999998</v>
      </c>
      <c r="Y197" s="122">
        <v>50.375999999999998</v>
      </c>
      <c r="Z197" s="122">
        <v>50.375999999999998</v>
      </c>
      <c r="AA197" s="122">
        <v>50.375999999999998</v>
      </c>
      <c r="AB197" s="122">
        <v>50.375999999999998</v>
      </c>
      <c r="AC197" s="122">
        <v>503.76</v>
      </c>
      <c r="AD197" s="414"/>
      <c r="AE197" s="122">
        <v>0</v>
      </c>
      <c r="AF197" s="122">
        <v>0</v>
      </c>
      <c r="AG197" s="122">
        <v>50.375999999999998</v>
      </c>
      <c r="AH197" s="122">
        <v>50.375999999999998</v>
      </c>
      <c r="AI197" s="122">
        <v>50.375999999999998</v>
      </c>
      <c r="AJ197" s="122">
        <v>50.375999999999998</v>
      </c>
      <c r="AK197" s="122">
        <v>50.375999999999998</v>
      </c>
      <c r="AL197" s="122">
        <v>50.375999999999998</v>
      </c>
      <c r="AM197" s="122">
        <v>50.375999999999998</v>
      </c>
      <c r="AN197" s="122">
        <v>50.375999999999998</v>
      </c>
      <c r="AO197" s="122">
        <v>50.375999999999998</v>
      </c>
      <c r="AP197" s="122">
        <v>50.375999999999998</v>
      </c>
      <c r="AQ197" s="122">
        <v>503.76</v>
      </c>
      <c r="AR197" s="414"/>
      <c r="AS197" s="122">
        <v>0</v>
      </c>
      <c r="AT197" s="122">
        <v>0</v>
      </c>
      <c r="AU197" s="122">
        <v>50.375999999999998</v>
      </c>
      <c r="AV197" s="122">
        <v>50.375999999999998</v>
      </c>
      <c r="AW197" s="122">
        <v>50.375999999999998</v>
      </c>
      <c r="AX197" s="122">
        <v>50.375999999999998</v>
      </c>
      <c r="AY197" s="122">
        <v>50.375999999999998</v>
      </c>
      <c r="AZ197" s="122">
        <v>50.375999999999998</v>
      </c>
      <c r="BA197" s="122">
        <v>50.375999999999998</v>
      </c>
      <c r="BB197" s="122">
        <v>50.375999999999998</v>
      </c>
      <c r="BC197" s="122">
        <v>50.375999999999998</v>
      </c>
      <c r="BD197" s="122">
        <v>50.375999999999998</v>
      </c>
      <c r="BE197" s="122">
        <v>503.76</v>
      </c>
      <c r="BF197" s="414"/>
    </row>
    <row r="198" spans="1:58" s="413" customFormat="1" ht="12" hidden="1" customHeight="1" outlineLevel="1">
      <c r="A198" s="428">
        <v>360</v>
      </c>
      <c r="B198" s="416" t="s">
        <v>287</v>
      </c>
      <c r="C198" s="122">
        <v>0</v>
      </c>
      <c r="D198" s="122">
        <v>0</v>
      </c>
      <c r="E198" s="122">
        <v>0</v>
      </c>
      <c r="F198" s="122">
        <v>0</v>
      </c>
      <c r="G198" s="122">
        <v>0</v>
      </c>
      <c r="H198" s="122">
        <v>0</v>
      </c>
      <c r="I198" s="122">
        <v>0</v>
      </c>
      <c r="J198" s="122">
        <v>0</v>
      </c>
      <c r="K198" s="122">
        <v>0</v>
      </c>
      <c r="L198" s="122">
        <v>0</v>
      </c>
      <c r="M198" s="122">
        <v>0</v>
      </c>
      <c r="N198" s="122">
        <v>0</v>
      </c>
      <c r="O198" s="122">
        <v>0</v>
      </c>
      <c r="P198" s="414"/>
      <c r="Q198" s="122">
        <v>0</v>
      </c>
      <c r="R198" s="122">
        <v>0</v>
      </c>
      <c r="S198" s="122">
        <v>0</v>
      </c>
      <c r="T198" s="122">
        <v>0</v>
      </c>
      <c r="U198" s="122">
        <v>0</v>
      </c>
      <c r="V198" s="122">
        <v>0</v>
      </c>
      <c r="W198" s="122">
        <v>0</v>
      </c>
      <c r="X198" s="122">
        <v>0</v>
      </c>
      <c r="Y198" s="122">
        <v>0</v>
      </c>
      <c r="Z198" s="122">
        <v>0</v>
      </c>
      <c r="AA198" s="122">
        <v>0</v>
      </c>
      <c r="AB198" s="122">
        <v>0</v>
      </c>
      <c r="AC198" s="122">
        <v>0</v>
      </c>
      <c r="AD198" s="414"/>
      <c r="AE198" s="122">
        <v>0</v>
      </c>
      <c r="AF198" s="122">
        <v>0</v>
      </c>
      <c r="AG198" s="122">
        <v>0</v>
      </c>
      <c r="AH198" s="122">
        <v>0</v>
      </c>
      <c r="AI198" s="122">
        <v>0</v>
      </c>
      <c r="AJ198" s="122">
        <v>0</v>
      </c>
      <c r="AK198" s="122">
        <v>0</v>
      </c>
      <c r="AL198" s="122">
        <v>0</v>
      </c>
      <c r="AM198" s="122">
        <v>0</v>
      </c>
      <c r="AN198" s="122">
        <v>0</v>
      </c>
      <c r="AO198" s="122">
        <v>0</v>
      </c>
      <c r="AP198" s="122">
        <v>0</v>
      </c>
      <c r="AQ198" s="122">
        <v>0</v>
      </c>
      <c r="AR198" s="414"/>
      <c r="AS198" s="122">
        <v>0</v>
      </c>
      <c r="AT198" s="122">
        <v>0</v>
      </c>
      <c r="AU198" s="122">
        <v>0</v>
      </c>
      <c r="AV198" s="122">
        <v>0</v>
      </c>
      <c r="AW198" s="122">
        <v>0</v>
      </c>
      <c r="AX198" s="122">
        <v>0</v>
      </c>
      <c r="AY198" s="122">
        <v>0</v>
      </c>
      <c r="AZ198" s="122">
        <v>0</v>
      </c>
      <c r="BA198" s="122">
        <v>0</v>
      </c>
      <c r="BB198" s="122">
        <v>0</v>
      </c>
      <c r="BC198" s="122">
        <v>0</v>
      </c>
      <c r="BD198" s="122">
        <v>0</v>
      </c>
      <c r="BE198" s="122">
        <v>0</v>
      </c>
      <c r="BF198" s="414"/>
    </row>
    <row r="199" spans="1:58" ht="12" hidden="1" customHeight="1" outlineLevel="1">
      <c r="A199" s="28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6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122"/>
      <c r="AD199" s="126"/>
      <c r="AE199" s="122"/>
      <c r="AF199" s="122"/>
      <c r="AG199" s="122"/>
      <c r="AH199" s="122"/>
      <c r="AI199" s="122"/>
      <c r="AJ199" s="122"/>
      <c r="AK199" s="122"/>
      <c r="AL199" s="122"/>
      <c r="AM199" s="122"/>
      <c r="AN199" s="122"/>
      <c r="AO199" s="122"/>
      <c r="AP199" s="122"/>
      <c r="AQ199" s="122"/>
      <c r="AR199" s="126"/>
      <c r="AS199" s="122"/>
      <c r="AT199" s="122"/>
      <c r="AU199" s="122"/>
      <c r="AV199" s="122"/>
      <c r="AW199" s="122"/>
      <c r="AX199" s="122"/>
      <c r="AY199" s="122"/>
      <c r="AZ199" s="122"/>
      <c r="BA199" s="122"/>
      <c r="BB199" s="122"/>
      <c r="BC199" s="122"/>
      <c r="BD199" s="122"/>
      <c r="BE199" s="122"/>
      <c r="BF199" s="126"/>
    </row>
    <row r="200" spans="1:58" ht="12" customHeight="1" collapsed="1">
      <c r="A200" s="29"/>
      <c r="B200" s="1" t="s">
        <v>137</v>
      </c>
      <c r="C200" s="122">
        <f t="shared" ref="C200:O200" si="130">SUM(C178:C199)</f>
        <v>2000</v>
      </c>
      <c r="D200" s="122">
        <f t="shared" si="130"/>
        <v>2000</v>
      </c>
      <c r="E200" s="122">
        <f t="shared" si="130"/>
        <v>2390.3139999999999</v>
      </c>
      <c r="F200" s="122">
        <f t="shared" si="130"/>
        <v>4390.3139999999994</v>
      </c>
      <c r="G200" s="122">
        <f t="shared" si="130"/>
        <v>4390.3139999999994</v>
      </c>
      <c r="H200" s="122">
        <f t="shared" si="130"/>
        <v>4390.3139999999994</v>
      </c>
      <c r="I200" s="122">
        <f t="shared" si="130"/>
        <v>7317.98066666667</v>
      </c>
      <c r="J200" s="122">
        <f t="shared" si="130"/>
        <v>7317.98066666667</v>
      </c>
      <c r="K200" s="122">
        <f t="shared" si="130"/>
        <v>7317.98066666667</v>
      </c>
      <c r="L200" s="122">
        <f t="shared" si="130"/>
        <v>7317.98066666667</v>
      </c>
      <c r="M200" s="122">
        <f t="shared" si="130"/>
        <v>7317.98066666667</v>
      </c>
      <c r="N200" s="122">
        <f t="shared" si="130"/>
        <v>7317.98066666667</v>
      </c>
      <c r="O200" s="122">
        <f t="shared" si="130"/>
        <v>63469.14</v>
      </c>
      <c r="P200" s="126">
        <f>O200-SUM(C200:N200)</f>
        <v>0</v>
      </c>
      <c r="Q200" s="122">
        <f t="shared" ref="Q200:AC200" si="131">SUM(Q178:Q199)</f>
        <v>6041.3333333333303</v>
      </c>
      <c r="R200" s="122">
        <f t="shared" si="131"/>
        <v>6674.2499999999973</v>
      </c>
      <c r="S200" s="122">
        <f t="shared" si="131"/>
        <v>7597.6259999999975</v>
      </c>
      <c r="T200" s="122">
        <f t="shared" si="131"/>
        <v>9497.6259999999966</v>
      </c>
      <c r="U200" s="122">
        <f t="shared" si="131"/>
        <v>13207.075999999997</v>
      </c>
      <c r="V200" s="122">
        <f t="shared" si="131"/>
        <v>13207.075999999997</v>
      </c>
      <c r="W200" s="122">
        <f t="shared" si="131"/>
        <v>13207.075999999997</v>
      </c>
      <c r="X200" s="122">
        <f t="shared" si="131"/>
        <v>13207.075999999997</v>
      </c>
      <c r="Y200" s="122">
        <f t="shared" si="131"/>
        <v>13207.075999999997</v>
      </c>
      <c r="Z200" s="122">
        <f t="shared" si="131"/>
        <v>13207.075999999997</v>
      </c>
      <c r="AA200" s="122">
        <f t="shared" si="131"/>
        <v>13207.075999999997</v>
      </c>
      <c r="AB200" s="122">
        <f t="shared" si="131"/>
        <v>13207.075999999997</v>
      </c>
      <c r="AC200" s="122">
        <f t="shared" si="131"/>
        <v>147970.76</v>
      </c>
      <c r="AD200" s="126">
        <f>AC200-SUM(Q200:AB200)</f>
        <v>12503.31666666668</v>
      </c>
      <c r="AE200" s="122">
        <f t="shared" ref="AE200:AQ200" si="132">SUM(AE178:AE199)</f>
        <v>7777.3333333333303</v>
      </c>
      <c r="AF200" s="122">
        <f t="shared" si="132"/>
        <v>8733.3923611111077</v>
      </c>
      <c r="AG200" s="122">
        <f t="shared" si="132"/>
        <v>9418.72669444444</v>
      </c>
      <c r="AH200" s="122">
        <f t="shared" si="132"/>
        <v>11368.72669444444</v>
      </c>
      <c r="AI200" s="122">
        <f t="shared" si="132"/>
        <v>15645.526694444439</v>
      </c>
      <c r="AJ200" s="122">
        <f t="shared" si="132"/>
        <v>15645.526694444439</v>
      </c>
      <c r="AK200" s="122">
        <f t="shared" si="132"/>
        <v>16860.526694444441</v>
      </c>
      <c r="AL200" s="122">
        <f t="shared" si="132"/>
        <v>16860.526694444441</v>
      </c>
      <c r="AM200" s="122">
        <f t="shared" si="132"/>
        <v>16860.526694444441</v>
      </c>
      <c r="AN200" s="122">
        <f t="shared" si="132"/>
        <v>16860.526694444441</v>
      </c>
      <c r="AO200" s="122">
        <f t="shared" si="132"/>
        <v>16860.526694444441</v>
      </c>
      <c r="AP200" s="122">
        <f t="shared" si="132"/>
        <v>16860.526694444441</v>
      </c>
      <c r="AQ200" s="122">
        <f t="shared" si="132"/>
        <v>184614.05166666664</v>
      </c>
      <c r="AR200" s="126">
        <f>AQ200-SUM(AE200:AP200)</f>
        <v>14861.659027777787</v>
      </c>
      <c r="AS200" s="122">
        <f t="shared" ref="AS200:BE200" si="133">SUM(AS178:AS199)</f>
        <v>9498.2409583333301</v>
      </c>
      <c r="AT200" s="122">
        <f t="shared" si="133"/>
        <v>10807.824291666664</v>
      </c>
      <c r="AU200" s="122">
        <f t="shared" si="133"/>
        <v>11626.241958333332</v>
      </c>
      <c r="AV200" s="122">
        <f t="shared" si="133"/>
        <v>13673.741958333332</v>
      </c>
      <c r="AW200" s="122">
        <f t="shared" si="133"/>
        <v>19305.26695833333</v>
      </c>
      <c r="AX200" s="122">
        <f t="shared" si="133"/>
        <v>19305.26695833333</v>
      </c>
      <c r="AY200" s="122">
        <f t="shared" si="133"/>
        <v>20925.26695833333</v>
      </c>
      <c r="AZ200" s="122">
        <f t="shared" si="133"/>
        <v>20925.26695833333</v>
      </c>
      <c r="BA200" s="122">
        <f t="shared" si="133"/>
        <v>20925.26695833333</v>
      </c>
      <c r="BB200" s="122">
        <f t="shared" si="133"/>
        <v>20925.26695833333</v>
      </c>
      <c r="BC200" s="122">
        <f t="shared" si="133"/>
        <v>20925.26695833333</v>
      </c>
      <c r="BD200" s="122">
        <f t="shared" si="133"/>
        <v>20925.26695833333</v>
      </c>
      <c r="BE200" s="122">
        <f t="shared" si="133"/>
        <v>229066.06816666669</v>
      </c>
      <c r="BF200" s="126">
        <f>BE200-SUM(AS200:BD200)</f>
        <v>19297.883333333419</v>
      </c>
    </row>
    <row r="201" spans="1:58" ht="12" hidden="1" customHeight="1" outlineLevel="1">
      <c r="A201" s="27"/>
      <c r="B201" s="1" t="s">
        <v>24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22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22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22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22"/>
    </row>
    <row r="202" spans="1:58" ht="12" hidden="1" customHeight="1" outlineLevel="1">
      <c r="A202" s="27" t="s">
        <v>138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22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22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22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22"/>
    </row>
    <row r="203" spans="1:58" ht="12" hidden="1" customHeight="1" outlineLevel="1">
      <c r="A203" s="28" t="s">
        <v>24</v>
      </c>
      <c r="B203" s="9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  <c r="AA203" s="122"/>
      <c r="AB203" s="122"/>
      <c r="AC203" s="122"/>
      <c r="AD203" s="22"/>
      <c r="AE203" s="122"/>
      <c r="AF203" s="122"/>
      <c r="AG203" s="122"/>
      <c r="AH203" s="122"/>
      <c r="AI203" s="122"/>
      <c r="AJ203" s="122"/>
      <c r="AK203" s="122"/>
      <c r="AL203" s="122"/>
      <c r="AM203" s="122"/>
      <c r="AN203" s="122"/>
      <c r="AO203" s="122"/>
      <c r="AP203" s="122"/>
      <c r="AQ203" s="122"/>
      <c r="AR203" s="22"/>
      <c r="AS203" s="122"/>
      <c r="AT203" s="122"/>
      <c r="AU203" s="122"/>
      <c r="AV203" s="122"/>
      <c r="AW203" s="122"/>
      <c r="AX203" s="122"/>
      <c r="AY203" s="122"/>
      <c r="AZ203" s="122"/>
      <c r="BA203" s="122"/>
      <c r="BB203" s="122"/>
      <c r="BC203" s="122"/>
      <c r="BD203" s="122"/>
      <c r="BE203" s="122"/>
      <c r="BF203" s="22"/>
    </row>
    <row r="204" spans="1:58" s="413" customFormat="1" ht="12" hidden="1" customHeight="1" outlineLevel="1">
      <c r="A204" s="428">
        <v>400</v>
      </c>
      <c r="B204" s="416" t="s">
        <v>138</v>
      </c>
      <c r="C204" s="122">
        <v>0</v>
      </c>
      <c r="D204" s="122">
        <v>0</v>
      </c>
      <c r="E204" s="122">
        <v>0</v>
      </c>
      <c r="F204" s="122">
        <v>0</v>
      </c>
      <c r="G204" s="122">
        <v>0</v>
      </c>
      <c r="H204" s="122">
        <v>0</v>
      </c>
      <c r="I204" s="122">
        <v>0</v>
      </c>
      <c r="J204" s="122">
        <v>0</v>
      </c>
      <c r="K204" s="122">
        <v>0</v>
      </c>
      <c r="L204" s="122">
        <v>0</v>
      </c>
      <c r="M204" s="122">
        <v>0</v>
      </c>
      <c r="N204" s="122">
        <v>0</v>
      </c>
      <c r="O204" s="122">
        <v>0</v>
      </c>
      <c r="P204" s="414"/>
      <c r="Q204" s="122">
        <v>0</v>
      </c>
      <c r="R204" s="122">
        <v>0</v>
      </c>
      <c r="S204" s="122">
        <v>0</v>
      </c>
      <c r="T204" s="122">
        <v>0</v>
      </c>
      <c r="U204" s="122">
        <v>0</v>
      </c>
      <c r="V204" s="122">
        <v>0</v>
      </c>
      <c r="W204" s="122">
        <v>0</v>
      </c>
      <c r="X204" s="122">
        <v>0</v>
      </c>
      <c r="Y204" s="122">
        <v>0</v>
      </c>
      <c r="Z204" s="122">
        <v>0</v>
      </c>
      <c r="AA204" s="122">
        <v>0</v>
      </c>
      <c r="AB204" s="122">
        <v>0</v>
      </c>
      <c r="AC204" s="122">
        <v>0</v>
      </c>
      <c r="AD204" s="414"/>
      <c r="AE204" s="122">
        <v>0</v>
      </c>
      <c r="AF204" s="122">
        <v>0</v>
      </c>
      <c r="AG204" s="122">
        <v>0</v>
      </c>
      <c r="AH204" s="122">
        <v>0</v>
      </c>
      <c r="AI204" s="122">
        <v>0</v>
      </c>
      <c r="AJ204" s="122">
        <v>0</v>
      </c>
      <c r="AK204" s="122">
        <v>0</v>
      </c>
      <c r="AL204" s="122">
        <v>0</v>
      </c>
      <c r="AM204" s="122">
        <v>0</v>
      </c>
      <c r="AN204" s="122">
        <v>0</v>
      </c>
      <c r="AO204" s="122">
        <v>0</v>
      </c>
      <c r="AP204" s="122">
        <v>0</v>
      </c>
      <c r="AQ204" s="122">
        <v>0</v>
      </c>
      <c r="AR204" s="414"/>
      <c r="AS204" s="122">
        <v>0</v>
      </c>
      <c r="AT204" s="122">
        <v>0</v>
      </c>
      <c r="AU204" s="122">
        <v>0</v>
      </c>
      <c r="AV204" s="122">
        <v>0</v>
      </c>
      <c r="AW204" s="122">
        <v>0</v>
      </c>
      <c r="AX204" s="122">
        <v>0</v>
      </c>
      <c r="AY204" s="122">
        <v>0</v>
      </c>
      <c r="AZ204" s="122">
        <v>0</v>
      </c>
      <c r="BA204" s="122">
        <v>0</v>
      </c>
      <c r="BB204" s="122">
        <v>0</v>
      </c>
      <c r="BC204" s="122">
        <v>0</v>
      </c>
      <c r="BD204" s="122">
        <v>0</v>
      </c>
      <c r="BE204" s="122">
        <v>0</v>
      </c>
      <c r="BF204" s="414"/>
    </row>
    <row r="205" spans="1:58" s="413" customFormat="1" ht="12" hidden="1" customHeight="1" outlineLevel="1">
      <c r="A205" s="428">
        <v>410</v>
      </c>
      <c r="B205" s="416" t="s">
        <v>288</v>
      </c>
      <c r="C205" s="122">
        <v>0</v>
      </c>
      <c r="D205" s="122">
        <v>0</v>
      </c>
      <c r="E205" s="122">
        <v>0</v>
      </c>
      <c r="F205" s="122">
        <v>0</v>
      </c>
      <c r="G205" s="122">
        <v>0</v>
      </c>
      <c r="H205" s="122">
        <v>0</v>
      </c>
      <c r="I205" s="122">
        <v>0</v>
      </c>
      <c r="J205" s="122">
        <v>0</v>
      </c>
      <c r="K205" s="122">
        <v>0</v>
      </c>
      <c r="L205" s="122">
        <v>0</v>
      </c>
      <c r="M205" s="122">
        <v>0</v>
      </c>
      <c r="N205" s="122">
        <v>0</v>
      </c>
      <c r="O205" s="122">
        <v>0</v>
      </c>
      <c r="P205" s="414"/>
      <c r="Q205" s="122">
        <v>0</v>
      </c>
      <c r="R205" s="122">
        <v>2500</v>
      </c>
      <c r="S205" s="122">
        <v>2500</v>
      </c>
      <c r="T205" s="122">
        <v>2500</v>
      </c>
      <c r="U205" s="122">
        <v>2500</v>
      </c>
      <c r="V205" s="122">
        <v>2500</v>
      </c>
      <c r="W205" s="122">
        <v>2500</v>
      </c>
      <c r="X205" s="122">
        <v>2500</v>
      </c>
      <c r="Y205" s="122">
        <v>2500</v>
      </c>
      <c r="Z205" s="122">
        <v>2500</v>
      </c>
      <c r="AA205" s="122">
        <v>2500</v>
      </c>
      <c r="AB205" s="122">
        <v>2500</v>
      </c>
      <c r="AC205" s="122">
        <v>30000</v>
      </c>
      <c r="AD205" s="414"/>
      <c r="AE205" s="122">
        <v>0</v>
      </c>
      <c r="AF205" s="122">
        <v>2875</v>
      </c>
      <c r="AG205" s="122">
        <v>2875</v>
      </c>
      <c r="AH205" s="122">
        <v>2875</v>
      </c>
      <c r="AI205" s="122">
        <v>2875</v>
      </c>
      <c r="AJ205" s="122">
        <v>2875</v>
      </c>
      <c r="AK205" s="122">
        <v>2875</v>
      </c>
      <c r="AL205" s="122">
        <v>2875</v>
      </c>
      <c r="AM205" s="122">
        <v>2875</v>
      </c>
      <c r="AN205" s="122">
        <v>2875</v>
      </c>
      <c r="AO205" s="122">
        <v>2875</v>
      </c>
      <c r="AP205" s="122">
        <v>2875</v>
      </c>
      <c r="AQ205" s="122">
        <v>34500</v>
      </c>
      <c r="AR205" s="414"/>
      <c r="AS205" s="122">
        <v>0</v>
      </c>
      <c r="AT205" s="122">
        <v>3306.25</v>
      </c>
      <c r="AU205" s="122">
        <v>3306.25</v>
      </c>
      <c r="AV205" s="122">
        <v>3306.25</v>
      </c>
      <c r="AW205" s="122">
        <v>3306.25</v>
      </c>
      <c r="AX205" s="122">
        <v>3306.25</v>
      </c>
      <c r="AY205" s="122">
        <v>3306.25</v>
      </c>
      <c r="AZ205" s="122">
        <v>3306.25</v>
      </c>
      <c r="BA205" s="122">
        <v>3306.25</v>
      </c>
      <c r="BB205" s="122">
        <v>3306.25</v>
      </c>
      <c r="BC205" s="122">
        <v>3306.25</v>
      </c>
      <c r="BD205" s="122">
        <v>3306.25</v>
      </c>
      <c r="BE205" s="122">
        <v>39675</v>
      </c>
      <c r="BF205" s="414"/>
    </row>
    <row r="206" spans="1:58" s="413" customFormat="1" ht="12" hidden="1" customHeight="1" outlineLevel="1">
      <c r="A206" s="428">
        <v>411</v>
      </c>
      <c r="B206" s="416" t="s">
        <v>289</v>
      </c>
      <c r="C206" s="122">
        <v>0</v>
      </c>
      <c r="D206" s="122">
        <v>0</v>
      </c>
      <c r="E206" s="122">
        <v>0</v>
      </c>
      <c r="F206" s="122">
        <v>0</v>
      </c>
      <c r="G206" s="122">
        <v>0</v>
      </c>
      <c r="H206" s="122">
        <v>0</v>
      </c>
      <c r="I206" s="122">
        <v>0</v>
      </c>
      <c r="J206" s="122">
        <v>0</v>
      </c>
      <c r="K206" s="122">
        <v>0</v>
      </c>
      <c r="L206" s="122">
        <v>0</v>
      </c>
      <c r="M206" s="122">
        <v>0</v>
      </c>
      <c r="N206" s="122">
        <v>0</v>
      </c>
      <c r="O206" s="122">
        <v>0</v>
      </c>
      <c r="P206" s="414"/>
      <c r="Q206" s="122">
        <v>0</v>
      </c>
      <c r="R206" s="122">
        <v>0</v>
      </c>
      <c r="S206" s="122">
        <v>0</v>
      </c>
      <c r="T206" s="122">
        <v>0</v>
      </c>
      <c r="U206" s="122">
        <v>0</v>
      </c>
      <c r="V206" s="122">
        <v>0</v>
      </c>
      <c r="W206" s="122">
        <v>0</v>
      </c>
      <c r="X206" s="122">
        <v>0</v>
      </c>
      <c r="Y206" s="122">
        <v>0</v>
      </c>
      <c r="Z206" s="122">
        <v>0</v>
      </c>
      <c r="AA206" s="122">
        <v>0</v>
      </c>
      <c r="AB206" s="122">
        <v>0</v>
      </c>
      <c r="AC206" s="122">
        <v>0</v>
      </c>
      <c r="AD206" s="414"/>
      <c r="AE206" s="122">
        <v>0</v>
      </c>
      <c r="AF206" s="122">
        <v>0</v>
      </c>
      <c r="AG206" s="122">
        <v>0</v>
      </c>
      <c r="AH206" s="122">
        <v>0</v>
      </c>
      <c r="AI206" s="122">
        <v>0</v>
      </c>
      <c r="AJ206" s="122">
        <v>0</v>
      </c>
      <c r="AK206" s="122">
        <v>0</v>
      </c>
      <c r="AL206" s="122">
        <v>0</v>
      </c>
      <c r="AM206" s="122">
        <v>0</v>
      </c>
      <c r="AN206" s="122">
        <v>0</v>
      </c>
      <c r="AO206" s="122">
        <v>0</v>
      </c>
      <c r="AP206" s="122">
        <v>0</v>
      </c>
      <c r="AQ206" s="122">
        <v>0</v>
      </c>
      <c r="AR206" s="414"/>
      <c r="AS206" s="122">
        <v>0</v>
      </c>
      <c r="AT206" s="122">
        <v>0</v>
      </c>
      <c r="AU206" s="122">
        <v>0</v>
      </c>
      <c r="AV206" s="122">
        <v>0</v>
      </c>
      <c r="AW206" s="122">
        <v>0</v>
      </c>
      <c r="AX206" s="122">
        <v>0</v>
      </c>
      <c r="AY206" s="122">
        <v>0</v>
      </c>
      <c r="AZ206" s="122">
        <v>0</v>
      </c>
      <c r="BA206" s="122">
        <v>0</v>
      </c>
      <c r="BB206" s="122">
        <v>0</v>
      </c>
      <c r="BC206" s="122">
        <v>0</v>
      </c>
      <c r="BD206" s="122">
        <v>0</v>
      </c>
      <c r="BE206" s="122">
        <v>0</v>
      </c>
      <c r="BF206" s="414"/>
    </row>
    <row r="207" spans="1:58" s="413" customFormat="1" ht="12" hidden="1" customHeight="1" outlineLevel="1">
      <c r="A207" s="428">
        <v>420</v>
      </c>
      <c r="B207" s="416" t="s">
        <v>290</v>
      </c>
      <c r="C207" s="122">
        <v>0</v>
      </c>
      <c r="D207" s="122">
        <v>0</v>
      </c>
      <c r="E207" s="122">
        <v>0</v>
      </c>
      <c r="F207" s="122">
        <v>0</v>
      </c>
      <c r="G207" s="122">
        <v>0</v>
      </c>
      <c r="H207" s="122">
        <v>0</v>
      </c>
      <c r="I207" s="122">
        <v>0</v>
      </c>
      <c r="J207" s="122">
        <v>0</v>
      </c>
      <c r="K207" s="122">
        <v>0</v>
      </c>
      <c r="L207" s="122">
        <v>0</v>
      </c>
      <c r="M207" s="122">
        <v>0</v>
      </c>
      <c r="N207" s="122">
        <v>0</v>
      </c>
      <c r="O207" s="122">
        <v>0</v>
      </c>
      <c r="P207" s="414"/>
      <c r="Q207" s="122">
        <v>0</v>
      </c>
      <c r="R207" s="122">
        <v>0</v>
      </c>
      <c r="S207" s="122">
        <v>0</v>
      </c>
      <c r="T207" s="122">
        <v>0</v>
      </c>
      <c r="U207" s="122">
        <v>0</v>
      </c>
      <c r="V207" s="122">
        <v>0</v>
      </c>
      <c r="W207" s="122">
        <v>0</v>
      </c>
      <c r="X207" s="122">
        <v>0</v>
      </c>
      <c r="Y207" s="122">
        <v>0</v>
      </c>
      <c r="Z207" s="122">
        <v>0</v>
      </c>
      <c r="AA207" s="122">
        <v>0</v>
      </c>
      <c r="AB207" s="122">
        <v>0</v>
      </c>
      <c r="AC207" s="122">
        <v>0</v>
      </c>
      <c r="AD207" s="414"/>
      <c r="AE207" s="122">
        <v>0</v>
      </c>
      <c r="AF207" s="122">
        <v>0</v>
      </c>
      <c r="AG207" s="122">
        <v>0</v>
      </c>
      <c r="AH207" s="122">
        <v>0</v>
      </c>
      <c r="AI207" s="122">
        <v>0</v>
      </c>
      <c r="AJ207" s="122">
        <v>0</v>
      </c>
      <c r="AK207" s="122">
        <v>0</v>
      </c>
      <c r="AL207" s="122">
        <v>0</v>
      </c>
      <c r="AM207" s="122">
        <v>0</v>
      </c>
      <c r="AN207" s="122">
        <v>0</v>
      </c>
      <c r="AO207" s="122">
        <v>0</v>
      </c>
      <c r="AP207" s="122">
        <v>0</v>
      </c>
      <c r="AQ207" s="122">
        <v>0</v>
      </c>
      <c r="AR207" s="414"/>
      <c r="AS207" s="122">
        <v>0</v>
      </c>
      <c r="AT207" s="122">
        <v>0</v>
      </c>
      <c r="AU207" s="122">
        <v>0</v>
      </c>
      <c r="AV207" s="122">
        <v>0</v>
      </c>
      <c r="AW207" s="122">
        <v>0</v>
      </c>
      <c r="AX207" s="122">
        <v>0</v>
      </c>
      <c r="AY207" s="122">
        <v>0</v>
      </c>
      <c r="AZ207" s="122">
        <v>0</v>
      </c>
      <c r="BA207" s="122">
        <v>0</v>
      </c>
      <c r="BB207" s="122">
        <v>0</v>
      </c>
      <c r="BC207" s="122">
        <v>0</v>
      </c>
      <c r="BD207" s="122">
        <v>0</v>
      </c>
      <c r="BE207" s="122">
        <v>0</v>
      </c>
      <c r="BF207" s="414"/>
    </row>
    <row r="208" spans="1:58" s="413" customFormat="1" ht="12" hidden="1" customHeight="1" outlineLevel="1">
      <c r="A208" s="428">
        <v>421</v>
      </c>
      <c r="B208" s="416" t="s">
        <v>291</v>
      </c>
      <c r="C208" s="122">
        <v>0</v>
      </c>
      <c r="D208" s="122">
        <v>0</v>
      </c>
      <c r="E208" s="122">
        <v>0</v>
      </c>
      <c r="F208" s="122">
        <v>0</v>
      </c>
      <c r="G208" s="122">
        <v>0</v>
      </c>
      <c r="H208" s="122">
        <v>0</v>
      </c>
      <c r="I208" s="122">
        <v>0</v>
      </c>
      <c r="J208" s="122">
        <v>0</v>
      </c>
      <c r="K208" s="122">
        <v>0</v>
      </c>
      <c r="L208" s="122">
        <v>0</v>
      </c>
      <c r="M208" s="122">
        <v>0</v>
      </c>
      <c r="N208" s="122">
        <v>0</v>
      </c>
      <c r="O208" s="122">
        <v>0</v>
      </c>
      <c r="P208" s="414"/>
      <c r="Q208" s="122">
        <v>0</v>
      </c>
      <c r="R208" s="122">
        <v>0</v>
      </c>
      <c r="S208" s="122">
        <v>0</v>
      </c>
      <c r="T208" s="122">
        <v>0</v>
      </c>
      <c r="U208" s="122">
        <v>0</v>
      </c>
      <c r="V208" s="122">
        <v>0</v>
      </c>
      <c r="W208" s="122">
        <v>0</v>
      </c>
      <c r="X208" s="122">
        <v>0</v>
      </c>
      <c r="Y208" s="122">
        <v>0</v>
      </c>
      <c r="Z208" s="122">
        <v>0</v>
      </c>
      <c r="AA208" s="122">
        <v>0</v>
      </c>
      <c r="AB208" s="122">
        <v>0</v>
      </c>
      <c r="AC208" s="122">
        <v>0</v>
      </c>
      <c r="AD208" s="414"/>
      <c r="AE208" s="122">
        <v>0</v>
      </c>
      <c r="AF208" s="122">
        <v>0</v>
      </c>
      <c r="AG208" s="122">
        <v>0</v>
      </c>
      <c r="AH208" s="122">
        <v>0</v>
      </c>
      <c r="AI208" s="122">
        <v>0</v>
      </c>
      <c r="AJ208" s="122">
        <v>0</v>
      </c>
      <c r="AK208" s="122">
        <v>0</v>
      </c>
      <c r="AL208" s="122">
        <v>0</v>
      </c>
      <c r="AM208" s="122">
        <v>0</v>
      </c>
      <c r="AN208" s="122">
        <v>0</v>
      </c>
      <c r="AO208" s="122">
        <v>0</v>
      </c>
      <c r="AP208" s="122">
        <v>0</v>
      </c>
      <c r="AQ208" s="122">
        <v>0</v>
      </c>
      <c r="AR208" s="414"/>
      <c r="AS208" s="122">
        <v>0</v>
      </c>
      <c r="AT208" s="122">
        <v>0</v>
      </c>
      <c r="AU208" s="122">
        <v>0</v>
      </c>
      <c r="AV208" s="122">
        <v>0</v>
      </c>
      <c r="AW208" s="122">
        <v>0</v>
      </c>
      <c r="AX208" s="122">
        <v>0</v>
      </c>
      <c r="AY208" s="122">
        <v>0</v>
      </c>
      <c r="AZ208" s="122">
        <v>0</v>
      </c>
      <c r="BA208" s="122">
        <v>0</v>
      </c>
      <c r="BB208" s="122">
        <v>0</v>
      </c>
      <c r="BC208" s="122">
        <v>0</v>
      </c>
      <c r="BD208" s="122">
        <v>0</v>
      </c>
      <c r="BE208" s="122">
        <v>0</v>
      </c>
      <c r="BF208" s="414"/>
    </row>
    <row r="209" spans="1:58" s="413" customFormat="1" ht="12" hidden="1" customHeight="1" outlineLevel="1">
      <c r="A209" s="428">
        <v>422</v>
      </c>
      <c r="B209" s="416" t="s">
        <v>292</v>
      </c>
      <c r="C209" s="122">
        <v>0</v>
      </c>
      <c r="D209" s="122">
        <v>0</v>
      </c>
      <c r="E209" s="122">
        <v>0</v>
      </c>
      <c r="F209" s="122">
        <v>0</v>
      </c>
      <c r="G209" s="122">
        <v>0</v>
      </c>
      <c r="H209" s="122">
        <v>0</v>
      </c>
      <c r="I209" s="122">
        <v>0</v>
      </c>
      <c r="J209" s="122">
        <v>0</v>
      </c>
      <c r="K209" s="122">
        <v>0</v>
      </c>
      <c r="L209" s="122">
        <v>0</v>
      </c>
      <c r="M209" s="122">
        <v>0</v>
      </c>
      <c r="N209" s="122">
        <v>0</v>
      </c>
      <c r="O209" s="122">
        <v>0</v>
      </c>
      <c r="P209" s="414"/>
      <c r="Q209" s="122">
        <v>0</v>
      </c>
      <c r="R209" s="122">
        <v>1200</v>
      </c>
      <c r="S209" s="122">
        <v>1200</v>
      </c>
      <c r="T209" s="122">
        <v>1200</v>
      </c>
      <c r="U209" s="122">
        <v>1200</v>
      </c>
      <c r="V209" s="122">
        <v>1200</v>
      </c>
      <c r="W209" s="122">
        <v>1200</v>
      </c>
      <c r="X209" s="122">
        <v>1200</v>
      </c>
      <c r="Y209" s="122">
        <v>1200</v>
      </c>
      <c r="Z209" s="122">
        <v>1200</v>
      </c>
      <c r="AA209" s="122">
        <v>1200</v>
      </c>
      <c r="AB209" s="122">
        <v>1200</v>
      </c>
      <c r="AC209" s="122">
        <v>14400</v>
      </c>
      <c r="AD209" s="414"/>
      <c r="AE209" s="122">
        <v>0</v>
      </c>
      <c r="AF209" s="122">
        <v>1260</v>
      </c>
      <c r="AG209" s="122">
        <v>1260</v>
      </c>
      <c r="AH209" s="122">
        <v>1260</v>
      </c>
      <c r="AI209" s="122">
        <v>1260</v>
      </c>
      <c r="AJ209" s="122">
        <v>1260</v>
      </c>
      <c r="AK209" s="122">
        <v>1260</v>
      </c>
      <c r="AL209" s="122">
        <v>1260</v>
      </c>
      <c r="AM209" s="122">
        <v>1260</v>
      </c>
      <c r="AN209" s="122">
        <v>1260</v>
      </c>
      <c r="AO209" s="122">
        <v>1260</v>
      </c>
      <c r="AP209" s="122">
        <v>1260</v>
      </c>
      <c r="AQ209" s="122">
        <v>15120</v>
      </c>
      <c r="AR209" s="414"/>
      <c r="AS209" s="122">
        <v>0</v>
      </c>
      <c r="AT209" s="122">
        <v>1323</v>
      </c>
      <c r="AU209" s="122">
        <v>1323</v>
      </c>
      <c r="AV209" s="122">
        <v>1323</v>
      </c>
      <c r="AW209" s="122">
        <v>1323</v>
      </c>
      <c r="AX209" s="122">
        <v>1323</v>
      </c>
      <c r="AY209" s="122">
        <v>1323</v>
      </c>
      <c r="AZ209" s="122">
        <v>1323</v>
      </c>
      <c r="BA209" s="122">
        <v>1323</v>
      </c>
      <c r="BB209" s="122">
        <v>1323</v>
      </c>
      <c r="BC209" s="122">
        <v>1323</v>
      </c>
      <c r="BD209" s="122">
        <v>1323</v>
      </c>
      <c r="BE209" s="122">
        <v>15876</v>
      </c>
      <c r="BF209" s="414"/>
    </row>
    <row r="210" spans="1:58" s="413" customFormat="1" ht="12" hidden="1" customHeight="1" outlineLevel="1">
      <c r="A210" s="428">
        <v>430</v>
      </c>
      <c r="B210" s="416" t="s">
        <v>293</v>
      </c>
      <c r="C210" s="122">
        <v>0</v>
      </c>
      <c r="D210" s="122">
        <v>0</v>
      </c>
      <c r="E210" s="122">
        <v>0</v>
      </c>
      <c r="F210" s="122">
        <v>0</v>
      </c>
      <c r="G210" s="122">
        <v>0</v>
      </c>
      <c r="H210" s="122">
        <v>0</v>
      </c>
      <c r="I210" s="122">
        <v>0</v>
      </c>
      <c r="J210" s="122">
        <v>0</v>
      </c>
      <c r="K210" s="122">
        <v>0</v>
      </c>
      <c r="L210" s="122">
        <v>0</v>
      </c>
      <c r="M210" s="122">
        <v>0</v>
      </c>
      <c r="N210" s="122">
        <v>0</v>
      </c>
      <c r="O210" s="122">
        <v>0</v>
      </c>
      <c r="P210" s="414"/>
      <c r="Q210" s="122">
        <v>0</v>
      </c>
      <c r="R210" s="122">
        <v>0</v>
      </c>
      <c r="S210" s="122">
        <v>0</v>
      </c>
      <c r="T210" s="122">
        <v>0</v>
      </c>
      <c r="U210" s="122">
        <v>0</v>
      </c>
      <c r="V210" s="122">
        <v>0</v>
      </c>
      <c r="W210" s="122">
        <v>0</v>
      </c>
      <c r="X210" s="122">
        <v>0</v>
      </c>
      <c r="Y210" s="122">
        <v>0</v>
      </c>
      <c r="Z210" s="122">
        <v>0</v>
      </c>
      <c r="AA210" s="122">
        <v>0</v>
      </c>
      <c r="AB210" s="122">
        <v>0</v>
      </c>
      <c r="AC210" s="122">
        <v>0</v>
      </c>
      <c r="AD210" s="414"/>
      <c r="AE210" s="122">
        <v>0</v>
      </c>
      <c r="AF210" s="122">
        <v>0</v>
      </c>
      <c r="AG210" s="122">
        <v>0</v>
      </c>
      <c r="AH210" s="122">
        <v>0</v>
      </c>
      <c r="AI210" s="122">
        <v>0</v>
      </c>
      <c r="AJ210" s="122">
        <v>0</v>
      </c>
      <c r="AK210" s="122">
        <v>0</v>
      </c>
      <c r="AL210" s="122">
        <v>0</v>
      </c>
      <c r="AM210" s="122">
        <v>0</v>
      </c>
      <c r="AN210" s="122">
        <v>0</v>
      </c>
      <c r="AO210" s="122">
        <v>0</v>
      </c>
      <c r="AP210" s="122">
        <v>0</v>
      </c>
      <c r="AQ210" s="122">
        <v>0</v>
      </c>
      <c r="AR210" s="414"/>
      <c r="AS210" s="122">
        <v>0</v>
      </c>
      <c r="AT210" s="122">
        <v>0</v>
      </c>
      <c r="AU210" s="122">
        <v>0</v>
      </c>
      <c r="AV210" s="122">
        <v>0</v>
      </c>
      <c r="AW210" s="122">
        <v>0</v>
      </c>
      <c r="AX210" s="122">
        <v>0</v>
      </c>
      <c r="AY210" s="122">
        <v>0</v>
      </c>
      <c r="AZ210" s="122">
        <v>0</v>
      </c>
      <c r="BA210" s="122">
        <v>0</v>
      </c>
      <c r="BB210" s="122">
        <v>0</v>
      </c>
      <c r="BC210" s="122">
        <v>0</v>
      </c>
      <c r="BD210" s="122">
        <v>0</v>
      </c>
      <c r="BE210" s="122">
        <v>0</v>
      </c>
      <c r="BF210" s="414"/>
    </row>
    <row r="211" spans="1:58" s="413" customFormat="1" ht="12" hidden="1" customHeight="1" outlineLevel="1">
      <c r="A211" s="428">
        <v>431</v>
      </c>
      <c r="B211" s="416" t="s">
        <v>294</v>
      </c>
      <c r="C211" s="122">
        <v>0</v>
      </c>
      <c r="D211" s="122">
        <v>0</v>
      </c>
      <c r="E211" s="122">
        <v>0</v>
      </c>
      <c r="F211" s="122">
        <v>0</v>
      </c>
      <c r="G211" s="122">
        <v>0</v>
      </c>
      <c r="H211" s="122">
        <v>0</v>
      </c>
      <c r="I211" s="122">
        <v>0</v>
      </c>
      <c r="J211" s="122">
        <v>0</v>
      </c>
      <c r="K211" s="122">
        <v>0</v>
      </c>
      <c r="L211" s="122">
        <v>0</v>
      </c>
      <c r="M211" s="122">
        <v>0</v>
      </c>
      <c r="N211" s="122">
        <v>0</v>
      </c>
      <c r="O211" s="122">
        <v>0</v>
      </c>
      <c r="P211" s="414"/>
      <c r="Q211" s="122">
        <v>0</v>
      </c>
      <c r="R211" s="122">
        <v>0</v>
      </c>
      <c r="S211" s="122">
        <v>0</v>
      </c>
      <c r="T211" s="122">
        <v>0</v>
      </c>
      <c r="U211" s="122">
        <v>0</v>
      </c>
      <c r="V211" s="122">
        <v>0</v>
      </c>
      <c r="W211" s="122">
        <v>0</v>
      </c>
      <c r="X211" s="122">
        <v>0</v>
      </c>
      <c r="Y211" s="122">
        <v>0</v>
      </c>
      <c r="Z211" s="122">
        <v>0</v>
      </c>
      <c r="AA211" s="122">
        <v>0</v>
      </c>
      <c r="AB211" s="122">
        <v>0</v>
      </c>
      <c r="AC211" s="122">
        <v>0</v>
      </c>
      <c r="AD211" s="414"/>
      <c r="AE211" s="122">
        <v>0</v>
      </c>
      <c r="AF211" s="122">
        <v>0</v>
      </c>
      <c r="AG211" s="122">
        <v>0</v>
      </c>
      <c r="AH211" s="122">
        <v>0</v>
      </c>
      <c r="AI211" s="122">
        <v>0</v>
      </c>
      <c r="AJ211" s="122">
        <v>0</v>
      </c>
      <c r="AK211" s="122">
        <v>0</v>
      </c>
      <c r="AL211" s="122">
        <v>0</v>
      </c>
      <c r="AM211" s="122">
        <v>0</v>
      </c>
      <c r="AN211" s="122">
        <v>0</v>
      </c>
      <c r="AO211" s="122">
        <v>0</v>
      </c>
      <c r="AP211" s="122">
        <v>0</v>
      </c>
      <c r="AQ211" s="122">
        <v>0</v>
      </c>
      <c r="AR211" s="414"/>
      <c r="AS211" s="122">
        <v>0</v>
      </c>
      <c r="AT211" s="122">
        <v>0</v>
      </c>
      <c r="AU211" s="122">
        <v>0</v>
      </c>
      <c r="AV211" s="122">
        <v>0</v>
      </c>
      <c r="AW211" s="122">
        <v>0</v>
      </c>
      <c r="AX211" s="122">
        <v>0</v>
      </c>
      <c r="AY211" s="122">
        <v>0</v>
      </c>
      <c r="AZ211" s="122">
        <v>0</v>
      </c>
      <c r="BA211" s="122">
        <v>0</v>
      </c>
      <c r="BB211" s="122">
        <v>0</v>
      </c>
      <c r="BC211" s="122">
        <v>0</v>
      </c>
      <c r="BD211" s="122">
        <v>0</v>
      </c>
      <c r="BE211" s="122">
        <v>0</v>
      </c>
      <c r="BF211" s="414"/>
    </row>
    <row r="212" spans="1:58" s="413" customFormat="1" ht="12" hidden="1" customHeight="1" outlineLevel="1">
      <c r="A212" s="428">
        <v>432</v>
      </c>
      <c r="B212" s="416" t="s">
        <v>295</v>
      </c>
      <c r="C212" s="122">
        <v>0</v>
      </c>
      <c r="D212" s="122">
        <v>0</v>
      </c>
      <c r="E212" s="122">
        <v>0</v>
      </c>
      <c r="F212" s="122">
        <v>0</v>
      </c>
      <c r="G212" s="122">
        <v>0</v>
      </c>
      <c r="H212" s="122">
        <v>0</v>
      </c>
      <c r="I212" s="122">
        <v>0</v>
      </c>
      <c r="J212" s="122">
        <v>0</v>
      </c>
      <c r="K212" s="122">
        <v>0</v>
      </c>
      <c r="L212" s="122">
        <v>0</v>
      </c>
      <c r="M212" s="122">
        <v>0</v>
      </c>
      <c r="N212" s="122">
        <v>0</v>
      </c>
      <c r="O212" s="122">
        <v>0</v>
      </c>
      <c r="P212" s="414"/>
      <c r="Q212" s="122">
        <v>0</v>
      </c>
      <c r="R212" s="122">
        <v>0</v>
      </c>
      <c r="S212" s="122">
        <v>0</v>
      </c>
      <c r="T212" s="122">
        <v>0</v>
      </c>
      <c r="U212" s="122">
        <v>0</v>
      </c>
      <c r="V212" s="122">
        <v>0</v>
      </c>
      <c r="W212" s="122">
        <v>0</v>
      </c>
      <c r="X212" s="122">
        <v>0</v>
      </c>
      <c r="Y212" s="122">
        <v>0</v>
      </c>
      <c r="Z212" s="122">
        <v>0</v>
      </c>
      <c r="AA212" s="122">
        <v>0</v>
      </c>
      <c r="AB212" s="122">
        <v>0</v>
      </c>
      <c r="AC212" s="122">
        <v>0</v>
      </c>
      <c r="AD212" s="414"/>
      <c r="AE212" s="122">
        <v>0</v>
      </c>
      <c r="AF212" s="122">
        <v>0</v>
      </c>
      <c r="AG212" s="122">
        <v>0</v>
      </c>
      <c r="AH212" s="122">
        <v>0</v>
      </c>
      <c r="AI212" s="122">
        <v>0</v>
      </c>
      <c r="AJ212" s="122">
        <v>0</v>
      </c>
      <c r="AK212" s="122">
        <v>0</v>
      </c>
      <c r="AL212" s="122">
        <v>0</v>
      </c>
      <c r="AM212" s="122">
        <v>0</v>
      </c>
      <c r="AN212" s="122">
        <v>0</v>
      </c>
      <c r="AO212" s="122">
        <v>0</v>
      </c>
      <c r="AP212" s="122">
        <v>0</v>
      </c>
      <c r="AQ212" s="122">
        <v>0</v>
      </c>
      <c r="AR212" s="414"/>
      <c r="AS212" s="122">
        <v>0</v>
      </c>
      <c r="AT212" s="122">
        <v>0</v>
      </c>
      <c r="AU212" s="122">
        <v>0</v>
      </c>
      <c r="AV212" s="122">
        <v>0</v>
      </c>
      <c r="AW212" s="122">
        <v>0</v>
      </c>
      <c r="AX212" s="122">
        <v>0</v>
      </c>
      <c r="AY212" s="122">
        <v>0</v>
      </c>
      <c r="AZ212" s="122">
        <v>0</v>
      </c>
      <c r="BA212" s="122">
        <v>0</v>
      </c>
      <c r="BB212" s="122">
        <v>0</v>
      </c>
      <c r="BC212" s="122">
        <v>0</v>
      </c>
      <c r="BD212" s="122">
        <v>0</v>
      </c>
      <c r="BE212" s="122">
        <v>0</v>
      </c>
      <c r="BF212" s="414"/>
    </row>
    <row r="213" spans="1:58" s="413" customFormat="1" ht="12" hidden="1" customHeight="1" outlineLevel="1">
      <c r="A213" s="428">
        <v>440</v>
      </c>
      <c r="B213" s="416" t="s">
        <v>296</v>
      </c>
      <c r="C213" s="122">
        <v>0</v>
      </c>
      <c r="D213" s="122">
        <v>0</v>
      </c>
      <c r="E213" s="122">
        <v>0</v>
      </c>
      <c r="F213" s="122">
        <v>0</v>
      </c>
      <c r="G213" s="122">
        <v>0</v>
      </c>
      <c r="H213" s="122">
        <v>0</v>
      </c>
      <c r="I213" s="122">
        <v>0</v>
      </c>
      <c r="J213" s="122">
        <v>0</v>
      </c>
      <c r="K213" s="122">
        <v>0</v>
      </c>
      <c r="L213" s="122">
        <v>0</v>
      </c>
      <c r="M213" s="122">
        <v>0</v>
      </c>
      <c r="N213" s="122">
        <v>0</v>
      </c>
      <c r="O213" s="122">
        <v>0</v>
      </c>
      <c r="P213" s="414"/>
      <c r="Q213" s="122">
        <v>0</v>
      </c>
      <c r="R213" s="122">
        <v>0</v>
      </c>
      <c r="S213" s="122">
        <v>0</v>
      </c>
      <c r="T213" s="122">
        <v>0</v>
      </c>
      <c r="U213" s="122">
        <v>0</v>
      </c>
      <c r="V213" s="122">
        <v>0</v>
      </c>
      <c r="W213" s="122">
        <v>0</v>
      </c>
      <c r="X213" s="122">
        <v>0</v>
      </c>
      <c r="Y213" s="122">
        <v>0</v>
      </c>
      <c r="Z213" s="122">
        <v>0</v>
      </c>
      <c r="AA213" s="122">
        <v>0</v>
      </c>
      <c r="AB213" s="122">
        <v>0</v>
      </c>
      <c r="AC213" s="122">
        <v>0</v>
      </c>
      <c r="AD213" s="414"/>
      <c r="AE213" s="122">
        <v>0</v>
      </c>
      <c r="AF213" s="122">
        <v>0</v>
      </c>
      <c r="AG213" s="122">
        <v>0</v>
      </c>
      <c r="AH213" s="122">
        <v>0</v>
      </c>
      <c r="AI213" s="122">
        <v>0</v>
      </c>
      <c r="AJ213" s="122">
        <v>0</v>
      </c>
      <c r="AK213" s="122">
        <v>0</v>
      </c>
      <c r="AL213" s="122">
        <v>0</v>
      </c>
      <c r="AM213" s="122">
        <v>0</v>
      </c>
      <c r="AN213" s="122">
        <v>0</v>
      </c>
      <c r="AO213" s="122">
        <v>0</v>
      </c>
      <c r="AP213" s="122">
        <v>0</v>
      </c>
      <c r="AQ213" s="122">
        <v>0</v>
      </c>
      <c r="AR213" s="414"/>
      <c r="AS213" s="122">
        <v>0</v>
      </c>
      <c r="AT213" s="122">
        <v>0</v>
      </c>
      <c r="AU213" s="122">
        <v>0</v>
      </c>
      <c r="AV213" s="122">
        <v>0</v>
      </c>
      <c r="AW213" s="122">
        <v>0</v>
      </c>
      <c r="AX213" s="122">
        <v>0</v>
      </c>
      <c r="AY213" s="122">
        <v>0</v>
      </c>
      <c r="AZ213" s="122">
        <v>0</v>
      </c>
      <c r="BA213" s="122">
        <v>0</v>
      </c>
      <c r="BB213" s="122">
        <v>0</v>
      </c>
      <c r="BC213" s="122">
        <v>0</v>
      </c>
      <c r="BD213" s="122">
        <v>0</v>
      </c>
      <c r="BE213" s="122">
        <v>0</v>
      </c>
      <c r="BF213" s="414"/>
    </row>
    <row r="214" spans="1:58" s="413" customFormat="1" ht="12" hidden="1" customHeight="1" outlineLevel="1">
      <c r="A214" s="428">
        <v>441</v>
      </c>
      <c r="B214" s="416" t="s">
        <v>297</v>
      </c>
      <c r="C214" s="122">
        <v>0</v>
      </c>
      <c r="D214" s="122">
        <v>0</v>
      </c>
      <c r="E214" s="122">
        <v>0</v>
      </c>
      <c r="F214" s="122">
        <v>0</v>
      </c>
      <c r="G214" s="122">
        <v>0</v>
      </c>
      <c r="H214" s="122">
        <v>0</v>
      </c>
      <c r="I214" s="122">
        <v>0</v>
      </c>
      <c r="J214" s="122">
        <v>0</v>
      </c>
      <c r="K214" s="122">
        <v>0</v>
      </c>
      <c r="L214" s="122">
        <v>0</v>
      </c>
      <c r="M214" s="122">
        <v>0</v>
      </c>
      <c r="N214" s="122">
        <v>0</v>
      </c>
      <c r="O214" s="122">
        <v>14000</v>
      </c>
      <c r="P214" s="414"/>
      <c r="Q214" s="122">
        <v>28000</v>
      </c>
      <c r="R214" s="122">
        <v>14000</v>
      </c>
      <c r="S214" s="122">
        <v>14000</v>
      </c>
      <c r="T214" s="122">
        <v>14000</v>
      </c>
      <c r="U214" s="122">
        <v>14000</v>
      </c>
      <c r="V214" s="122">
        <v>14000</v>
      </c>
      <c r="W214" s="122">
        <v>14000</v>
      </c>
      <c r="X214" s="122">
        <v>14000</v>
      </c>
      <c r="Y214" s="122">
        <v>14000</v>
      </c>
      <c r="Z214" s="122">
        <v>14000</v>
      </c>
      <c r="AA214" s="122">
        <v>14000</v>
      </c>
      <c r="AB214" s="122">
        <v>0</v>
      </c>
      <c r="AC214" s="122">
        <v>168000</v>
      </c>
      <c r="AD214" s="414"/>
      <c r="AE214" s="122">
        <v>33600</v>
      </c>
      <c r="AF214" s="122">
        <v>16800</v>
      </c>
      <c r="AG214" s="122">
        <v>16800</v>
      </c>
      <c r="AH214" s="122">
        <v>16800</v>
      </c>
      <c r="AI214" s="122">
        <v>16800</v>
      </c>
      <c r="AJ214" s="122">
        <v>16800</v>
      </c>
      <c r="AK214" s="122">
        <v>16800</v>
      </c>
      <c r="AL214" s="122">
        <v>16800</v>
      </c>
      <c r="AM214" s="122">
        <v>16800</v>
      </c>
      <c r="AN214" s="122">
        <v>16800</v>
      </c>
      <c r="AO214" s="122">
        <v>16800</v>
      </c>
      <c r="AP214" s="122">
        <v>0</v>
      </c>
      <c r="AQ214" s="122">
        <v>201600</v>
      </c>
      <c r="AR214" s="414"/>
      <c r="AS214" s="122">
        <v>40320</v>
      </c>
      <c r="AT214" s="122">
        <v>20160</v>
      </c>
      <c r="AU214" s="122">
        <v>20160</v>
      </c>
      <c r="AV214" s="122">
        <v>20160</v>
      </c>
      <c r="AW214" s="122">
        <v>20160</v>
      </c>
      <c r="AX214" s="122">
        <v>20160</v>
      </c>
      <c r="AY214" s="122">
        <v>20160</v>
      </c>
      <c r="AZ214" s="122">
        <v>20160</v>
      </c>
      <c r="BA214" s="122">
        <v>20160</v>
      </c>
      <c r="BB214" s="122">
        <v>20160</v>
      </c>
      <c r="BC214" s="122">
        <v>20160</v>
      </c>
      <c r="BD214" s="122">
        <v>0</v>
      </c>
      <c r="BE214" s="122">
        <v>241920</v>
      </c>
      <c r="BF214" s="414"/>
    </row>
    <row r="215" spans="1:58" s="413" customFormat="1" ht="12" hidden="1" customHeight="1" outlineLevel="1">
      <c r="A215" s="428">
        <v>442</v>
      </c>
      <c r="B215" s="416" t="s">
        <v>298</v>
      </c>
      <c r="C215" s="122">
        <v>0</v>
      </c>
      <c r="D215" s="122">
        <v>0</v>
      </c>
      <c r="E215" s="122">
        <v>0</v>
      </c>
      <c r="F215" s="122">
        <v>0</v>
      </c>
      <c r="G215" s="122">
        <v>0</v>
      </c>
      <c r="H215" s="122">
        <v>0</v>
      </c>
      <c r="I215" s="122">
        <v>0</v>
      </c>
      <c r="J215" s="122">
        <v>0</v>
      </c>
      <c r="K215" s="122">
        <v>0</v>
      </c>
      <c r="L215" s="122">
        <v>0</v>
      </c>
      <c r="M215" s="122">
        <v>0</v>
      </c>
      <c r="N215" s="122">
        <v>0</v>
      </c>
      <c r="O215" s="122">
        <v>0</v>
      </c>
      <c r="P215" s="414"/>
      <c r="Q215" s="122">
        <v>0</v>
      </c>
      <c r="R215" s="122">
        <v>0</v>
      </c>
      <c r="S215" s="122">
        <v>0</v>
      </c>
      <c r="T215" s="122">
        <v>0</v>
      </c>
      <c r="U215" s="122">
        <v>0</v>
      </c>
      <c r="V215" s="122">
        <v>0</v>
      </c>
      <c r="W215" s="122">
        <v>0</v>
      </c>
      <c r="X215" s="122">
        <v>0</v>
      </c>
      <c r="Y215" s="122">
        <v>0</v>
      </c>
      <c r="Z215" s="122">
        <v>0</v>
      </c>
      <c r="AA215" s="122">
        <v>0</v>
      </c>
      <c r="AB215" s="122">
        <v>0</v>
      </c>
      <c r="AC215" s="122">
        <v>0</v>
      </c>
      <c r="AD215" s="414"/>
      <c r="AE215" s="122">
        <v>0</v>
      </c>
      <c r="AF215" s="122">
        <v>0</v>
      </c>
      <c r="AG215" s="122">
        <v>0</v>
      </c>
      <c r="AH215" s="122">
        <v>0</v>
      </c>
      <c r="AI215" s="122">
        <v>0</v>
      </c>
      <c r="AJ215" s="122">
        <v>0</v>
      </c>
      <c r="AK215" s="122">
        <v>0</v>
      </c>
      <c r="AL215" s="122">
        <v>0</v>
      </c>
      <c r="AM215" s="122">
        <v>0</v>
      </c>
      <c r="AN215" s="122">
        <v>0</v>
      </c>
      <c r="AO215" s="122">
        <v>0</v>
      </c>
      <c r="AP215" s="122">
        <v>0</v>
      </c>
      <c r="AQ215" s="122">
        <v>0</v>
      </c>
      <c r="AR215" s="414"/>
      <c r="AS215" s="122">
        <v>0</v>
      </c>
      <c r="AT215" s="122">
        <v>0</v>
      </c>
      <c r="AU215" s="122">
        <v>0</v>
      </c>
      <c r="AV215" s="122">
        <v>0</v>
      </c>
      <c r="AW215" s="122">
        <v>0</v>
      </c>
      <c r="AX215" s="122">
        <v>0</v>
      </c>
      <c r="AY215" s="122">
        <v>0</v>
      </c>
      <c r="AZ215" s="122">
        <v>0</v>
      </c>
      <c r="BA215" s="122">
        <v>0</v>
      </c>
      <c r="BB215" s="122">
        <v>0</v>
      </c>
      <c r="BC215" s="122">
        <v>0</v>
      </c>
      <c r="BD215" s="122">
        <v>0</v>
      </c>
      <c r="BE215" s="122">
        <v>0</v>
      </c>
      <c r="BF215" s="414"/>
    </row>
    <row r="216" spans="1:58" s="413" customFormat="1" ht="12" hidden="1" customHeight="1" outlineLevel="1">
      <c r="A216" s="428">
        <v>443</v>
      </c>
      <c r="B216" s="416" t="s">
        <v>299</v>
      </c>
      <c r="C216" s="122">
        <v>0</v>
      </c>
      <c r="D216" s="122">
        <v>0</v>
      </c>
      <c r="E216" s="122">
        <v>0</v>
      </c>
      <c r="F216" s="122">
        <v>0</v>
      </c>
      <c r="G216" s="122">
        <v>0</v>
      </c>
      <c r="H216" s="122">
        <v>0</v>
      </c>
      <c r="I216" s="122">
        <v>0</v>
      </c>
      <c r="J216" s="122">
        <v>0</v>
      </c>
      <c r="K216" s="122">
        <v>0</v>
      </c>
      <c r="L216" s="122">
        <v>0</v>
      </c>
      <c r="M216" s="122">
        <v>0</v>
      </c>
      <c r="N216" s="122">
        <v>0</v>
      </c>
      <c r="O216" s="122">
        <v>0</v>
      </c>
      <c r="P216" s="414"/>
      <c r="Q216" s="122">
        <v>0</v>
      </c>
      <c r="R216" s="122">
        <v>0</v>
      </c>
      <c r="S216" s="122">
        <v>0</v>
      </c>
      <c r="T216" s="122">
        <v>0</v>
      </c>
      <c r="U216" s="122">
        <v>0</v>
      </c>
      <c r="V216" s="122">
        <v>0</v>
      </c>
      <c r="W216" s="122">
        <v>0</v>
      </c>
      <c r="X216" s="122">
        <v>0</v>
      </c>
      <c r="Y216" s="122">
        <v>0</v>
      </c>
      <c r="Z216" s="122">
        <v>0</v>
      </c>
      <c r="AA216" s="122">
        <v>0</v>
      </c>
      <c r="AB216" s="122">
        <v>0</v>
      </c>
      <c r="AC216" s="122">
        <v>0</v>
      </c>
      <c r="AD216" s="414"/>
      <c r="AE216" s="122">
        <v>0</v>
      </c>
      <c r="AF216" s="122">
        <v>0</v>
      </c>
      <c r="AG216" s="122">
        <v>0</v>
      </c>
      <c r="AH216" s="122">
        <v>0</v>
      </c>
      <c r="AI216" s="122">
        <v>0</v>
      </c>
      <c r="AJ216" s="122">
        <v>0</v>
      </c>
      <c r="AK216" s="122">
        <v>0</v>
      </c>
      <c r="AL216" s="122">
        <v>0</v>
      </c>
      <c r="AM216" s="122">
        <v>0</v>
      </c>
      <c r="AN216" s="122">
        <v>0</v>
      </c>
      <c r="AO216" s="122">
        <v>0</v>
      </c>
      <c r="AP216" s="122">
        <v>0</v>
      </c>
      <c r="AQ216" s="122">
        <v>0</v>
      </c>
      <c r="AR216" s="414"/>
      <c r="AS216" s="122">
        <v>0</v>
      </c>
      <c r="AT216" s="122">
        <v>0</v>
      </c>
      <c r="AU216" s="122">
        <v>0</v>
      </c>
      <c r="AV216" s="122">
        <v>0</v>
      </c>
      <c r="AW216" s="122">
        <v>0</v>
      </c>
      <c r="AX216" s="122">
        <v>0</v>
      </c>
      <c r="AY216" s="122">
        <v>0</v>
      </c>
      <c r="AZ216" s="122">
        <v>0</v>
      </c>
      <c r="BA216" s="122">
        <v>0</v>
      </c>
      <c r="BB216" s="122">
        <v>0</v>
      </c>
      <c r="BC216" s="122">
        <v>0</v>
      </c>
      <c r="BD216" s="122">
        <v>0</v>
      </c>
      <c r="BE216" s="122">
        <v>0</v>
      </c>
      <c r="BF216" s="414"/>
    </row>
    <row r="217" spans="1:58" s="413" customFormat="1" ht="12" hidden="1" customHeight="1" outlineLevel="1">
      <c r="A217" s="428">
        <v>444</v>
      </c>
      <c r="B217" s="416" t="s">
        <v>300</v>
      </c>
      <c r="C217" s="122">
        <v>0</v>
      </c>
      <c r="D217" s="122">
        <v>0</v>
      </c>
      <c r="E217" s="122">
        <v>0</v>
      </c>
      <c r="F217" s="122">
        <v>0</v>
      </c>
      <c r="G217" s="122">
        <v>0</v>
      </c>
      <c r="H217" s="122">
        <v>0</v>
      </c>
      <c r="I217" s="122">
        <v>0</v>
      </c>
      <c r="J217" s="122">
        <v>0</v>
      </c>
      <c r="K217" s="122">
        <v>0</v>
      </c>
      <c r="L217" s="122">
        <v>0</v>
      </c>
      <c r="M217" s="122">
        <v>0</v>
      </c>
      <c r="N217" s="122">
        <v>0</v>
      </c>
      <c r="O217" s="122">
        <v>0</v>
      </c>
      <c r="P217" s="414"/>
      <c r="Q217" s="122">
        <v>0</v>
      </c>
      <c r="R217" s="122">
        <v>0</v>
      </c>
      <c r="S217" s="122">
        <v>0</v>
      </c>
      <c r="T217" s="122">
        <v>0</v>
      </c>
      <c r="U217" s="122">
        <v>0</v>
      </c>
      <c r="V217" s="122">
        <v>0</v>
      </c>
      <c r="W217" s="122">
        <v>0</v>
      </c>
      <c r="X217" s="122">
        <v>0</v>
      </c>
      <c r="Y217" s="122">
        <v>0</v>
      </c>
      <c r="Z217" s="122">
        <v>0</v>
      </c>
      <c r="AA217" s="122">
        <v>0</v>
      </c>
      <c r="AB217" s="122">
        <v>0</v>
      </c>
      <c r="AC217" s="122">
        <v>0</v>
      </c>
      <c r="AD217" s="414"/>
      <c r="AE217" s="122">
        <v>0</v>
      </c>
      <c r="AF217" s="122">
        <v>0</v>
      </c>
      <c r="AG217" s="122">
        <v>0</v>
      </c>
      <c r="AH217" s="122">
        <v>0</v>
      </c>
      <c r="AI217" s="122">
        <v>0</v>
      </c>
      <c r="AJ217" s="122">
        <v>0</v>
      </c>
      <c r="AK217" s="122">
        <v>0</v>
      </c>
      <c r="AL217" s="122">
        <v>0</v>
      </c>
      <c r="AM217" s="122">
        <v>0</v>
      </c>
      <c r="AN217" s="122">
        <v>0</v>
      </c>
      <c r="AO217" s="122">
        <v>0</v>
      </c>
      <c r="AP217" s="122">
        <v>0</v>
      </c>
      <c r="AQ217" s="122">
        <v>0</v>
      </c>
      <c r="AR217" s="414"/>
      <c r="AS217" s="122">
        <v>0</v>
      </c>
      <c r="AT217" s="122">
        <v>0</v>
      </c>
      <c r="AU217" s="122">
        <v>0</v>
      </c>
      <c r="AV217" s="122">
        <v>0</v>
      </c>
      <c r="AW217" s="122">
        <v>0</v>
      </c>
      <c r="AX217" s="122">
        <v>0</v>
      </c>
      <c r="AY217" s="122">
        <v>0</v>
      </c>
      <c r="AZ217" s="122">
        <v>0</v>
      </c>
      <c r="BA217" s="122">
        <v>0</v>
      </c>
      <c r="BB217" s="122">
        <v>0</v>
      </c>
      <c r="BC217" s="122">
        <v>0</v>
      </c>
      <c r="BD217" s="122">
        <v>0</v>
      </c>
      <c r="BE217" s="122">
        <v>0</v>
      </c>
      <c r="BF217" s="414"/>
    </row>
    <row r="218" spans="1:58" s="413" customFormat="1" ht="12" hidden="1" customHeight="1" outlineLevel="1">
      <c r="A218" s="428">
        <v>450</v>
      </c>
      <c r="B218" s="416" t="s">
        <v>301</v>
      </c>
      <c r="C218" s="122">
        <v>0</v>
      </c>
      <c r="D218" s="122">
        <v>0</v>
      </c>
      <c r="E218" s="122">
        <v>0</v>
      </c>
      <c r="F218" s="122">
        <v>0</v>
      </c>
      <c r="G218" s="122">
        <v>0</v>
      </c>
      <c r="H218" s="122">
        <v>0</v>
      </c>
      <c r="I218" s="122">
        <v>0</v>
      </c>
      <c r="J218" s="122">
        <v>0</v>
      </c>
      <c r="K218" s="122">
        <v>0</v>
      </c>
      <c r="L218" s="122">
        <v>0</v>
      </c>
      <c r="M218" s="122">
        <v>0</v>
      </c>
      <c r="N218" s="122">
        <v>0</v>
      </c>
      <c r="O218" s="122">
        <v>0</v>
      </c>
      <c r="P218" s="414"/>
      <c r="Q218" s="122">
        <v>0</v>
      </c>
      <c r="R218" s="122">
        <v>0</v>
      </c>
      <c r="S218" s="122">
        <v>0</v>
      </c>
      <c r="T218" s="122">
        <v>0</v>
      </c>
      <c r="U218" s="122">
        <v>0</v>
      </c>
      <c r="V218" s="122">
        <v>0</v>
      </c>
      <c r="W218" s="122">
        <v>0</v>
      </c>
      <c r="X218" s="122">
        <v>0</v>
      </c>
      <c r="Y218" s="122">
        <v>0</v>
      </c>
      <c r="Z218" s="122">
        <v>0</v>
      </c>
      <c r="AA218" s="122">
        <v>0</v>
      </c>
      <c r="AB218" s="122">
        <v>0</v>
      </c>
      <c r="AC218" s="122">
        <v>0</v>
      </c>
      <c r="AD218" s="414"/>
      <c r="AE218" s="122">
        <v>0</v>
      </c>
      <c r="AF218" s="122">
        <v>0</v>
      </c>
      <c r="AG218" s="122">
        <v>0</v>
      </c>
      <c r="AH218" s="122">
        <v>0</v>
      </c>
      <c r="AI218" s="122">
        <v>0</v>
      </c>
      <c r="AJ218" s="122">
        <v>0</v>
      </c>
      <c r="AK218" s="122">
        <v>0</v>
      </c>
      <c r="AL218" s="122">
        <v>0</v>
      </c>
      <c r="AM218" s="122">
        <v>0</v>
      </c>
      <c r="AN218" s="122">
        <v>0</v>
      </c>
      <c r="AO218" s="122">
        <v>0</v>
      </c>
      <c r="AP218" s="122">
        <v>0</v>
      </c>
      <c r="AQ218" s="122">
        <v>0</v>
      </c>
      <c r="AR218" s="414"/>
      <c r="AS218" s="122">
        <v>0</v>
      </c>
      <c r="AT218" s="122">
        <v>0</v>
      </c>
      <c r="AU218" s="122">
        <v>0</v>
      </c>
      <c r="AV218" s="122">
        <v>0</v>
      </c>
      <c r="AW218" s="122">
        <v>0</v>
      </c>
      <c r="AX218" s="122">
        <v>0</v>
      </c>
      <c r="AY218" s="122">
        <v>0</v>
      </c>
      <c r="AZ218" s="122">
        <v>0</v>
      </c>
      <c r="BA218" s="122">
        <v>0</v>
      </c>
      <c r="BB218" s="122">
        <v>0</v>
      </c>
      <c r="BC218" s="122">
        <v>0</v>
      </c>
      <c r="BD218" s="122">
        <v>0</v>
      </c>
      <c r="BE218" s="122">
        <v>0</v>
      </c>
      <c r="BF218" s="414"/>
    </row>
    <row r="219" spans="1:58" s="413" customFormat="1" ht="12" hidden="1" customHeight="1" outlineLevel="1">
      <c r="A219" s="428">
        <v>490</v>
      </c>
      <c r="B219" s="416" t="s">
        <v>302</v>
      </c>
      <c r="C219" s="122">
        <v>0</v>
      </c>
      <c r="D219" s="122">
        <v>0</v>
      </c>
      <c r="E219" s="122">
        <v>0</v>
      </c>
      <c r="F219" s="122">
        <v>0</v>
      </c>
      <c r="G219" s="122">
        <v>0</v>
      </c>
      <c r="H219" s="122">
        <v>0</v>
      </c>
      <c r="I219" s="122">
        <v>0</v>
      </c>
      <c r="J219" s="122">
        <v>0</v>
      </c>
      <c r="K219" s="122">
        <v>0</v>
      </c>
      <c r="L219" s="122">
        <v>0</v>
      </c>
      <c r="M219" s="122">
        <v>0</v>
      </c>
      <c r="N219" s="122">
        <v>0</v>
      </c>
      <c r="O219" s="122">
        <v>0</v>
      </c>
      <c r="P219" s="414"/>
      <c r="Q219" s="122">
        <v>0</v>
      </c>
      <c r="R219" s="122">
        <v>0</v>
      </c>
      <c r="S219" s="122">
        <v>0</v>
      </c>
      <c r="T219" s="122">
        <v>0</v>
      </c>
      <c r="U219" s="122">
        <v>0</v>
      </c>
      <c r="V219" s="122">
        <v>0</v>
      </c>
      <c r="W219" s="122">
        <v>0</v>
      </c>
      <c r="X219" s="122">
        <v>0</v>
      </c>
      <c r="Y219" s="122">
        <v>0</v>
      </c>
      <c r="Z219" s="122">
        <v>0</v>
      </c>
      <c r="AA219" s="122">
        <v>0</v>
      </c>
      <c r="AB219" s="122">
        <v>0</v>
      </c>
      <c r="AC219" s="122">
        <v>0</v>
      </c>
      <c r="AD219" s="414"/>
      <c r="AE219" s="122">
        <v>0</v>
      </c>
      <c r="AF219" s="122">
        <v>0</v>
      </c>
      <c r="AG219" s="122">
        <v>0</v>
      </c>
      <c r="AH219" s="122">
        <v>0</v>
      </c>
      <c r="AI219" s="122">
        <v>0</v>
      </c>
      <c r="AJ219" s="122">
        <v>0</v>
      </c>
      <c r="AK219" s="122">
        <v>0</v>
      </c>
      <c r="AL219" s="122">
        <v>0</v>
      </c>
      <c r="AM219" s="122">
        <v>0</v>
      </c>
      <c r="AN219" s="122">
        <v>0</v>
      </c>
      <c r="AO219" s="122">
        <v>0</v>
      </c>
      <c r="AP219" s="122">
        <v>0</v>
      </c>
      <c r="AQ219" s="122">
        <v>0</v>
      </c>
      <c r="AR219" s="414"/>
      <c r="AS219" s="122">
        <v>0</v>
      </c>
      <c r="AT219" s="122">
        <v>0</v>
      </c>
      <c r="AU219" s="122">
        <v>0</v>
      </c>
      <c r="AV219" s="122">
        <v>0</v>
      </c>
      <c r="AW219" s="122">
        <v>0</v>
      </c>
      <c r="AX219" s="122">
        <v>0</v>
      </c>
      <c r="AY219" s="122">
        <v>0</v>
      </c>
      <c r="AZ219" s="122">
        <v>0</v>
      </c>
      <c r="BA219" s="122">
        <v>0</v>
      </c>
      <c r="BB219" s="122">
        <v>0</v>
      </c>
      <c r="BC219" s="122">
        <v>0</v>
      </c>
      <c r="BD219" s="122">
        <v>0</v>
      </c>
      <c r="BE219" s="122">
        <v>0</v>
      </c>
      <c r="BF219" s="414"/>
    </row>
    <row r="220" spans="1:58" ht="12" hidden="1" customHeight="1" outlineLevel="1">
      <c r="A220" s="28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6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  <c r="AA220" s="122"/>
      <c r="AB220" s="122"/>
      <c r="AC220" s="122"/>
      <c r="AD220" s="126"/>
      <c r="AE220" s="122"/>
      <c r="AF220" s="122"/>
      <c r="AG220" s="122"/>
      <c r="AH220" s="122"/>
      <c r="AI220" s="122"/>
      <c r="AJ220" s="122"/>
      <c r="AK220" s="122"/>
      <c r="AL220" s="122"/>
      <c r="AM220" s="122"/>
      <c r="AN220" s="122"/>
      <c r="AO220" s="122"/>
      <c r="AP220" s="122"/>
      <c r="AQ220" s="122"/>
      <c r="AR220" s="126"/>
      <c r="AS220" s="122"/>
      <c r="AT220" s="122"/>
      <c r="AU220" s="122"/>
      <c r="AV220" s="122"/>
      <c r="AW220" s="122"/>
      <c r="AX220" s="122"/>
      <c r="AY220" s="122"/>
      <c r="AZ220" s="122"/>
      <c r="BA220" s="122"/>
      <c r="BB220" s="122"/>
      <c r="BC220" s="122"/>
      <c r="BD220" s="122"/>
      <c r="BE220" s="122"/>
      <c r="BF220" s="126"/>
    </row>
    <row r="221" spans="1:58" ht="12" customHeight="1" collapsed="1">
      <c r="A221" s="28"/>
      <c r="B221" s="1" t="s">
        <v>138</v>
      </c>
      <c r="C221" s="4">
        <f t="shared" ref="C221:O221" si="134">SUM(C203:C220)</f>
        <v>0</v>
      </c>
      <c r="D221" s="4">
        <f t="shared" si="134"/>
        <v>0</v>
      </c>
      <c r="E221" s="4">
        <f t="shared" si="134"/>
        <v>0</v>
      </c>
      <c r="F221" s="4">
        <f t="shared" si="134"/>
        <v>0</v>
      </c>
      <c r="G221" s="4">
        <f t="shared" si="134"/>
        <v>0</v>
      </c>
      <c r="H221" s="4">
        <f t="shared" si="134"/>
        <v>0</v>
      </c>
      <c r="I221" s="4">
        <f t="shared" si="134"/>
        <v>0</v>
      </c>
      <c r="J221" s="4">
        <f t="shared" si="134"/>
        <v>0</v>
      </c>
      <c r="K221" s="4">
        <f t="shared" si="134"/>
        <v>0</v>
      </c>
      <c r="L221" s="4">
        <f t="shared" si="134"/>
        <v>0</v>
      </c>
      <c r="M221" s="4">
        <f t="shared" si="134"/>
        <v>0</v>
      </c>
      <c r="N221" s="4">
        <f t="shared" si="134"/>
        <v>0</v>
      </c>
      <c r="O221" s="4">
        <f t="shared" si="134"/>
        <v>14000</v>
      </c>
      <c r="P221" s="126">
        <f>O221-SUM(C221:N221)</f>
        <v>14000</v>
      </c>
      <c r="Q221" s="4">
        <f t="shared" ref="Q221:AC221" si="135">SUM(Q203:Q220)</f>
        <v>28000</v>
      </c>
      <c r="R221" s="4">
        <f t="shared" si="135"/>
        <v>17700</v>
      </c>
      <c r="S221" s="4">
        <f t="shared" si="135"/>
        <v>17700</v>
      </c>
      <c r="T221" s="4">
        <f t="shared" si="135"/>
        <v>17700</v>
      </c>
      <c r="U221" s="4">
        <f t="shared" si="135"/>
        <v>17700</v>
      </c>
      <c r="V221" s="4">
        <f t="shared" si="135"/>
        <v>17700</v>
      </c>
      <c r="W221" s="4">
        <f t="shared" si="135"/>
        <v>17700</v>
      </c>
      <c r="X221" s="4">
        <f t="shared" si="135"/>
        <v>17700</v>
      </c>
      <c r="Y221" s="4">
        <f t="shared" si="135"/>
        <v>17700</v>
      </c>
      <c r="Z221" s="4">
        <f t="shared" si="135"/>
        <v>17700</v>
      </c>
      <c r="AA221" s="4">
        <f t="shared" si="135"/>
        <v>17700</v>
      </c>
      <c r="AB221" s="4">
        <f t="shared" si="135"/>
        <v>3700</v>
      </c>
      <c r="AC221" s="4">
        <f t="shared" si="135"/>
        <v>212400</v>
      </c>
      <c r="AD221" s="126">
        <f>AC221-SUM(Q221:AB221)</f>
        <v>3700</v>
      </c>
      <c r="AE221" s="4">
        <f t="shared" ref="AE221:AQ221" si="136">SUM(AE203:AE220)</f>
        <v>33600</v>
      </c>
      <c r="AF221" s="4">
        <f t="shared" si="136"/>
        <v>20935</v>
      </c>
      <c r="AG221" s="4">
        <f t="shared" si="136"/>
        <v>20935</v>
      </c>
      <c r="AH221" s="4">
        <f t="shared" si="136"/>
        <v>20935</v>
      </c>
      <c r="AI221" s="4">
        <f t="shared" si="136"/>
        <v>20935</v>
      </c>
      <c r="AJ221" s="4">
        <f t="shared" si="136"/>
        <v>20935</v>
      </c>
      <c r="AK221" s="4">
        <f t="shared" si="136"/>
        <v>20935</v>
      </c>
      <c r="AL221" s="4">
        <f t="shared" si="136"/>
        <v>20935</v>
      </c>
      <c r="AM221" s="4">
        <f t="shared" si="136"/>
        <v>20935</v>
      </c>
      <c r="AN221" s="4">
        <f t="shared" si="136"/>
        <v>20935</v>
      </c>
      <c r="AO221" s="4">
        <f t="shared" si="136"/>
        <v>20935</v>
      </c>
      <c r="AP221" s="4">
        <f t="shared" si="136"/>
        <v>4135</v>
      </c>
      <c r="AQ221" s="4">
        <f t="shared" si="136"/>
        <v>251220</v>
      </c>
      <c r="AR221" s="126">
        <f>AQ221-SUM(AE221:AP221)</f>
        <v>4135</v>
      </c>
      <c r="AS221" s="4">
        <f t="shared" ref="AS221:BE221" si="137">SUM(AS203:AS220)</f>
        <v>40320</v>
      </c>
      <c r="AT221" s="4">
        <f t="shared" si="137"/>
        <v>24789.25</v>
      </c>
      <c r="AU221" s="4">
        <f t="shared" si="137"/>
        <v>24789.25</v>
      </c>
      <c r="AV221" s="4">
        <f t="shared" si="137"/>
        <v>24789.25</v>
      </c>
      <c r="AW221" s="4">
        <f t="shared" si="137"/>
        <v>24789.25</v>
      </c>
      <c r="AX221" s="4">
        <f t="shared" si="137"/>
        <v>24789.25</v>
      </c>
      <c r="AY221" s="4">
        <f t="shared" si="137"/>
        <v>24789.25</v>
      </c>
      <c r="AZ221" s="4">
        <f t="shared" si="137"/>
        <v>24789.25</v>
      </c>
      <c r="BA221" s="4">
        <f t="shared" si="137"/>
        <v>24789.25</v>
      </c>
      <c r="BB221" s="4">
        <f t="shared" si="137"/>
        <v>24789.25</v>
      </c>
      <c r="BC221" s="4">
        <f t="shared" si="137"/>
        <v>24789.25</v>
      </c>
      <c r="BD221" s="4">
        <f t="shared" si="137"/>
        <v>4629.25</v>
      </c>
      <c r="BE221" s="4">
        <f t="shared" si="137"/>
        <v>297471</v>
      </c>
      <c r="BF221" s="126">
        <f>BE221-SUM(AS221:BD221)</f>
        <v>4629.25</v>
      </c>
    </row>
    <row r="222" spans="1:58" ht="12" hidden="1" customHeight="1" outlineLevel="1">
      <c r="A222" s="27"/>
      <c r="B222" s="11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22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22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22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22"/>
    </row>
    <row r="223" spans="1:58" ht="12" hidden="1" customHeight="1" outlineLevel="1">
      <c r="A223" s="27" t="s">
        <v>139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22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22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22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22"/>
    </row>
    <row r="224" spans="1:58" ht="12" hidden="1" customHeight="1" outlineLevel="1">
      <c r="A224" s="28" t="s">
        <v>24</v>
      </c>
      <c r="B224" s="9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22"/>
      <c r="Q224" s="122"/>
      <c r="R224" s="122"/>
      <c r="S224" s="122"/>
      <c r="T224" s="122"/>
      <c r="U224" s="122"/>
      <c r="V224" s="122"/>
      <c r="W224" s="122"/>
      <c r="X224" s="122"/>
      <c r="Y224" s="122"/>
      <c r="Z224" s="122"/>
      <c r="AA224" s="122"/>
      <c r="AB224" s="122"/>
      <c r="AC224" s="122"/>
      <c r="AD224" s="22"/>
      <c r="AE224" s="122"/>
      <c r="AF224" s="122"/>
      <c r="AG224" s="122"/>
      <c r="AH224" s="122"/>
      <c r="AI224" s="122"/>
      <c r="AJ224" s="122"/>
      <c r="AK224" s="122"/>
      <c r="AL224" s="122"/>
      <c r="AM224" s="122"/>
      <c r="AN224" s="122"/>
      <c r="AO224" s="122"/>
      <c r="AP224" s="122"/>
      <c r="AQ224" s="122"/>
      <c r="AR224" s="22"/>
      <c r="AS224" s="122"/>
      <c r="AT224" s="122"/>
      <c r="AU224" s="122"/>
      <c r="AV224" s="122"/>
      <c r="AW224" s="122"/>
      <c r="AX224" s="122"/>
      <c r="AY224" s="122"/>
      <c r="AZ224" s="122"/>
      <c r="BA224" s="122"/>
      <c r="BB224" s="122"/>
      <c r="BC224" s="122"/>
      <c r="BD224" s="122"/>
      <c r="BE224" s="122"/>
      <c r="BF224" s="22"/>
    </row>
    <row r="225" spans="1:58" s="413" customFormat="1" ht="12" hidden="1" customHeight="1" outlineLevel="1">
      <c r="A225" s="428">
        <v>500</v>
      </c>
      <c r="B225" s="416" t="s">
        <v>139</v>
      </c>
      <c r="C225" s="122">
        <v>0</v>
      </c>
      <c r="D225" s="122">
        <v>0</v>
      </c>
      <c r="E225" s="122">
        <v>0</v>
      </c>
      <c r="F225" s="122">
        <v>0</v>
      </c>
      <c r="G225" s="122">
        <v>0</v>
      </c>
      <c r="H225" s="122">
        <v>0</v>
      </c>
      <c r="I225" s="122">
        <v>0</v>
      </c>
      <c r="J225" s="122">
        <v>0</v>
      </c>
      <c r="K225" s="122">
        <v>0</v>
      </c>
      <c r="L225" s="122">
        <v>0</v>
      </c>
      <c r="M225" s="122">
        <v>0</v>
      </c>
      <c r="N225" s="122">
        <v>0</v>
      </c>
      <c r="O225" s="122">
        <v>0</v>
      </c>
      <c r="P225" s="414"/>
      <c r="Q225" s="122">
        <v>0</v>
      </c>
      <c r="R225" s="122">
        <v>0</v>
      </c>
      <c r="S225" s="122">
        <v>0</v>
      </c>
      <c r="T225" s="122">
        <v>0</v>
      </c>
      <c r="U225" s="122">
        <v>0</v>
      </c>
      <c r="V225" s="122">
        <v>0</v>
      </c>
      <c r="W225" s="122">
        <v>0</v>
      </c>
      <c r="X225" s="122">
        <v>0</v>
      </c>
      <c r="Y225" s="122">
        <v>0</v>
      </c>
      <c r="Z225" s="122">
        <v>0</v>
      </c>
      <c r="AA225" s="122">
        <v>0</v>
      </c>
      <c r="AB225" s="122">
        <v>0</v>
      </c>
      <c r="AC225" s="122">
        <v>0</v>
      </c>
      <c r="AD225" s="414"/>
      <c r="AE225" s="122">
        <v>0</v>
      </c>
      <c r="AF225" s="122">
        <v>0</v>
      </c>
      <c r="AG225" s="122">
        <v>0</v>
      </c>
      <c r="AH225" s="122">
        <v>0</v>
      </c>
      <c r="AI225" s="122">
        <v>0</v>
      </c>
      <c r="AJ225" s="122">
        <v>0</v>
      </c>
      <c r="AK225" s="122">
        <v>0</v>
      </c>
      <c r="AL225" s="122">
        <v>0</v>
      </c>
      <c r="AM225" s="122">
        <v>0</v>
      </c>
      <c r="AN225" s="122">
        <v>0</v>
      </c>
      <c r="AO225" s="122">
        <v>0</v>
      </c>
      <c r="AP225" s="122">
        <v>0</v>
      </c>
      <c r="AQ225" s="122">
        <v>0</v>
      </c>
      <c r="AR225" s="414"/>
      <c r="AS225" s="122">
        <v>0</v>
      </c>
      <c r="AT225" s="122">
        <v>0</v>
      </c>
      <c r="AU225" s="122">
        <v>0</v>
      </c>
      <c r="AV225" s="122">
        <v>0</v>
      </c>
      <c r="AW225" s="122">
        <v>0</v>
      </c>
      <c r="AX225" s="122">
        <v>0</v>
      </c>
      <c r="AY225" s="122">
        <v>0</v>
      </c>
      <c r="AZ225" s="122">
        <v>0</v>
      </c>
      <c r="BA225" s="122">
        <v>0</v>
      </c>
      <c r="BB225" s="122">
        <v>0</v>
      </c>
      <c r="BC225" s="122">
        <v>0</v>
      </c>
      <c r="BD225" s="122">
        <v>0</v>
      </c>
      <c r="BE225" s="122">
        <v>0</v>
      </c>
      <c r="BF225" s="414"/>
    </row>
    <row r="226" spans="1:58" s="413" customFormat="1" ht="12" hidden="1" customHeight="1" outlineLevel="1">
      <c r="A226" s="428">
        <v>510</v>
      </c>
      <c r="B226" s="416" t="s">
        <v>303</v>
      </c>
      <c r="C226" s="122">
        <v>0</v>
      </c>
      <c r="D226" s="122">
        <v>0</v>
      </c>
      <c r="E226" s="122">
        <v>0</v>
      </c>
      <c r="F226" s="122">
        <v>0</v>
      </c>
      <c r="G226" s="122">
        <v>0</v>
      </c>
      <c r="H226" s="122">
        <v>0</v>
      </c>
      <c r="I226" s="122">
        <v>0</v>
      </c>
      <c r="J226" s="122">
        <v>0</v>
      </c>
      <c r="K226" s="122">
        <v>0</v>
      </c>
      <c r="L226" s="122">
        <v>0</v>
      </c>
      <c r="M226" s="122">
        <v>0</v>
      </c>
      <c r="N226" s="122">
        <v>0</v>
      </c>
      <c r="O226" s="122">
        <v>0</v>
      </c>
      <c r="P226" s="414"/>
      <c r="Q226" s="122">
        <v>0</v>
      </c>
      <c r="R226" s="122">
        <v>0</v>
      </c>
      <c r="S226" s="122">
        <v>0</v>
      </c>
      <c r="T226" s="122">
        <v>0</v>
      </c>
      <c r="U226" s="122">
        <v>0</v>
      </c>
      <c r="V226" s="122">
        <v>0</v>
      </c>
      <c r="W226" s="122">
        <v>0</v>
      </c>
      <c r="X226" s="122">
        <v>0</v>
      </c>
      <c r="Y226" s="122">
        <v>0</v>
      </c>
      <c r="Z226" s="122">
        <v>0</v>
      </c>
      <c r="AA226" s="122">
        <v>0</v>
      </c>
      <c r="AB226" s="122">
        <v>0</v>
      </c>
      <c r="AC226" s="122">
        <v>0</v>
      </c>
      <c r="AD226" s="414"/>
      <c r="AE226" s="122">
        <v>0</v>
      </c>
      <c r="AF226" s="122">
        <v>0</v>
      </c>
      <c r="AG226" s="122">
        <v>0</v>
      </c>
      <c r="AH226" s="122">
        <v>0</v>
      </c>
      <c r="AI226" s="122">
        <v>0</v>
      </c>
      <c r="AJ226" s="122">
        <v>0</v>
      </c>
      <c r="AK226" s="122">
        <v>0</v>
      </c>
      <c r="AL226" s="122">
        <v>0</v>
      </c>
      <c r="AM226" s="122">
        <v>0</v>
      </c>
      <c r="AN226" s="122">
        <v>0</v>
      </c>
      <c r="AO226" s="122">
        <v>0</v>
      </c>
      <c r="AP226" s="122">
        <v>0</v>
      </c>
      <c r="AQ226" s="122">
        <v>0</v>
      </c>
      <c r="AR226" s="414"/>
      <c r="AS226" s="122">
        <v>0</v>
      </c>
      <c r="AT226" s="122">
        <v>0</v>
      </c>
      <c r="AU226" s="122">
        <v>0</v>
      </c>
      <c r="AV226" s="122">
        <v>0</v>
      </c>
      <c r="AW226" s="122">
        <v>0</v>
      </c>
      <c r="AX226" s="122">
        <v>0</v>
      </c>
      <c r="AY226" s="122">
        <v>0</v>
      </c>
      <c r="AZ226" s="122">
        <v>0</v>
      </c>
      <c r="BA226" s="122">
        <v>0</v>
      </c>
      <c r="BB226" s="122">
        <v>0</v>
      </c>
      <c r="BC226" s="122">
        <v>0</v>
      </c>
      <c r="BD226" s="122">
        <v>0</v>
      </c>
      <c r="BE226" s="122">
        <v>0</v>
      </c>
      <c r="BF226" s="414"/>
    </row>
    <row r="227" spans="1:58" s="413" customFormat="1" ht="12" hidden="1" customHeight="1" outlineLevel="1">
      <c r="A227" s="428">
        <v>519</v>
      </c>
      <c r="B227" s="416" t="s">
        <v>304</v>
      </c>
      <c r="C227" s="122">
        <v>0</v>
      </c>
      <c r="D227" s="122">
        <v>0</v>
      </c>
      <c r="E227" s="122">
        <v>0</v>
      </c>
      <c r="F227" s="122">
        <v>0</v>
      </c>
      <c r="G227" s="122">
        <v>0</v>
      </c>
      <c r="H227" s="122">
        <v>0</v>
      </c>
      <c r="I227" s="122">
        <v>0</v>
      </c>
      <c r="J227" s="122">
        <v>0</v>
      </c>
      <c r="K227" s="122">
        <v>0</v>
      </c>
      <c r="L227" s="122">
        <v>0</v>
      </c>
      <c r="M227" s="122">
        <v>0</v>
      </c>
      <c r="N227" s="122">
        <v>0</v>
      </c>
      <c r="O227" s="122">
        <v>0</v>
      </c>
      <c r="P227" s="414"/>
      <c r="Q227" s="122">
        <v>0</v>
      </c>
      <c r="R227" s="122">
        <v>0</v>
      </c>
      <c r="S227" s="122">
        <v>0</v>
      </c>
      <c r="T227" s="122">
        <v>0</v>
      </c>
      <c r="U227" s="122">
        <v>0</v>
      </c>
      <c r="V227" s="122">
        <v>0</v>
      </c>
      <c r="W227" s="122">
        <v>0</v>
      </c>
      <c r="X227" s="122">
        <v>0</v>
      </c>
      <c r="Y227" s="122">
        <v>0</v>
      </c>
      <c r="Z227" s="122">
        <v>0</v>
      </c>
      <c r="AA227" s="122">
        <v>0</v>
      </c>
      <c r="AB227" s="122">
        <v>0</v>
      </c>
      <c r="AC227" s="122">
        <v>0</v>
      </c>
      <c r="AD227" s="414"/>
      <c r="AE227" s="122">
        <v>0</v>
      </c>
      <c r="AF227" s="122">
        <v>0</v>
      </c>
      <c r="AG227" s="122">
        <v>0</v>
      </c>
      <c r="AH227" s="122">
        <v>0</v>
      </c>
      <c r="AI227" s="122">
        <v>0</v>
      </c>
      <c r="AJ227" s="122">
        <v>0</v>
      </c>
      <c r="AK227" s="122">
        <v>0</v>
      </c>
      <c r="AL227" s="122">
        <v>0</v>
      </c>
      <c r="AM227" s="122">
        <v>0</v>
      </c>
      <c r="AN227" s="122">
        <v>0</v>
      </c>
      <c r="AO227" s="122">
        <v>0</v>
      </c>
      <c r="AP227" s="122">
        <v>0</v>
      </c>
      <c r="AQ227" s="122">
        <v>0</v>
      </c>
      <c r="AR227" s="414"/>
      <c r="AS227" s="122">
        <v>0</v>
      </c>
      <c r="AT227" s="122">
        <v>0</v>
      </c>
      <c r="AU227" s="122">
        <v>0</v>
      </c>
      <c r="AV227" s="122">
        <v>0</v>
      </c>
      <c r="AW227" s="122">
        <v>0</v>
      </c>
      <c r="AX227" s="122">
        <v>0</v>
      </c>
      <c r="AY227" s="122">
        <v>0</v>
      </c>
      <c r="AZ227" s="122">
        <v>0</v>
      </c>
      <c r="BA227" s="122">
        <v>0</v>
      </c>
      <c r="BB227" s="122">
        <v>0</v>
      </c>
      <c r="BC227" s="122">
        <v>0</v>
      </c>
      <c r="BD227" s="122">
        <v>0</v>
      </c>
      <c r="BE227" s="122">
        <v>0</v>
      </c>
      <c r="BF227" s="414"/>
    </row>
    <row r="228" spans="1:58" s="413" customFormat="1" ht="12" hidden="1" customHeight="1" outlineLevel="1">
      <c r="A228" s="428">
        <v>520</v>
      </c>
      <c r="B228" s="416" t="s">
        <v>305</v>
      </c>
      <c r="C228" s="122">
        <v>0</v>
      </c>
      <c r="D228" s="122">
        <v>0</v>
      </c>
      <c r="E228" s="122">
        <v>0</v>
      </c>
      <c r="F228" s="122">
        <v>0</v>
      </c>
      <c r="G228" s="122">
        <v>0</v>
      </c>
      <c r="H228" s="122">
        <v>0</v>
      </c>
      <c r="I228" s="122">
        <v>0</v>
      </c>
      <c r="J228" s="122">
        <v>0</v>
      </c>
      <c r="K228" s="122">
        <v>0</v>
      </c>
      <c r="L228" s="122">
        <v>0</v>
      </c>
      <c r="M228" s="122">
        <v>0</v>
      </c>
      <c r="N228" s="122">
        <v>0</v>
      </c>
      <c r="O228" s="122">
        <v>0</v>
      </c>
      <c r="P228" s="414"/>
      <c r="Q228" s="122">
        <v>0</v>
      </c>
      <c r="R228" s="122">
        <v>0</v>
      </c>
      <c r="S228" s="122">
        <v>0</v>
      </c>
      <c r="T228" s="122">
        <v>0</v>
      </c>
      <c r="U228" s="122">
        <v>0</v>
      </c>
      <c r="V228" s="122">
        <v>0</v>
      </c>
      <c r="W228" s="122">
        <v>0</v>
      </c>
      <c r="X228" s="122">
        <v>0</v>
      </c>
      <c r="Y228" s="122">
        <v>0</v>
      </c>
      <c r="Z228" s="122">
        <v>0</v>
      </c>
      <c r="AA228" s="122">
        <v>0</v>
      </c>
      <c r="AB228" s="122">
        <v>0</v>
      </c>
      <c r="AC228" s="122">
        <v>0</v>
      </c>
      <c r="AD228" s="414"/>
      <c r="AE228" s="122">
        <v>0</v>
      </c>
      <c r="AF228" s="122">
        <v>0</v>
      </c>
      <c r="AG228" s="122">
        <v>0</v>
      </c>
      <c r="AH228" s="122">
        <v>0</v>
      </c>
      <c r="AI228" s="122">
        <v>0</v>
      </c>
      <c r="AJ228" s="122">
        <v>0</v>
      </c>
      <c r="AK228" s="122">
        <v>0</v>
      </c>
      <c r="AL228" s="122">
        <v>0</v>
      </c>
      <c r="AM228" s="122">
        <v>0</v>
      </c>
      <c r="AN228" s="122">
        <v>0</v>
      </c>
      <c r="AO228" s="122">
        <v>0</v>
      </c>
      <c r="AP228" s="122">
        <v>0</v>
      </c>
      <c r="AQ228" s="122">
        <v>0</v>
      </c>
      <c r="AR228" s="414"/>
      <c r="AS228" s="122">
        <v>0</v>
      </c>
      <c r="AT228" s="122">
        <v>0</v>
      </c>
      <c r="AU228" s="122">
        <v>0</v>
      </c>
      <c r="AV228" s="122">
        <v>0</v>
      </c>
      <c r="AW228" s="122">
        <v>0</v>
      </c>
      <c r="AX228" s="122">
        <v>0</v>
      </c>
      <c r="AY228" s="122">
        <v>0</v>
      </c>
      <c r="AZ228" s="122">
        <v>0</v>
      </c>
      <c r="BA228" s="122">
        <v>0</v>
      </c>
      <c r="BB228" s="122">
        <v>0</v>
      </c>
      <c r="BC228" s="122">
        <v>0</v>
      </c>
      <c r="BD228" s="122">
        <v>0</v>
      </c>
      <c r="BE228" s="122">
        <v>0</v>
      </c>
      <c r="BF228" s="414"/>
    </row>
    <row r="229" spans="1:58" s="413" customFormat="1" ht="12" hidden="1" customHeight="1" outlineLevel="1">
      <c r="A229" s="428">
        <v>521</v>
      </c>
      <c r="B229" s="416" t="s">
        <v>306</v>
      </c>
      <c r="C229" s="122">
        <v>0</v>
      </c>
      <c r="D229" s="122">
        <v>0</v>
      </c>
      <c r="E229" s="122">
        <v>0</v>
      </c>
      <c r="F229" s="122">
        <v>0</v>
      </c>
      <c r="G229" s="122">
        <v>0</v>
      </c>
      <c r="H229" s="122">
        <v>0</v>
      </c>
      <c r="I229" s="122">
        <v>0</v>
      </c>
      <c r="J229" s="122">
        <v>0</v>
      </c>
      <c r="K229" s="122">
        <v>0</v>
      </c>
      <c r="L229" s="122">
        <v>0</v>
      </c>
      <c r="M229" s="122">
        <v>0</v>
      </c>
      <c r="N229" s="122">
        <v>0</v>
      </c>
      <c r="O229" s="122">
        <v>0</v>
      </c>
      <c r="P229" s="414"/>
      <c r="Q229" s="122">
        <v>0</v>
      </c>
      <c r="R229" s="122">
        <v>0</v>
      </c>
      <c r="S229" s="122">
        <v>0</v>
      </c>
      <c r="T229" s="122">
        <v>0</v>
      </c>
      <c r="U229" s="122">
        <v>0</v>
      </c>
      <c r="V229" s="122">
        <v>0</v>
      </c>
      <c r="W229" s="122">
        <v>0</v>
      </c>
      <c r="X229" s="122">
        <v>0</v>
      </c>
      <c r="Y229" s="122">
        <v>0</v>
      </c>
      <c r="Z229" s="122">
        <v>0</v>
      </c>
      <c r="AA229" s="122">
        <v>0</v>
      </c>
      <c r="AB229" s="122">
        <v>0</v>
      </c>
      <c r="AC229" s="122">
        <v>0</v>
      </c>
      <c r="AD229" s="414"/>
      <c r="AE229" s="122">
        <v>0</v>
      </c>
      <c r="AF229" s="122">
        <v>0</v>
      </c>
      <c r="AG229" s="122">
        <v>0</v>
      </c>
      <c r="AH229" s="122">
        <v>0</v>
      </c>
      <c r="AI229" s="122">
        <v>0</v>
      </c>
      <c r="AJ229" s="122">
        <v>0</v>
      </c>
      <c r="AK229" s="122">
        <v>0</v>
      </c>
      <c r="AL229" s="122">
        <v>0</v>
      </c>
      <c r="AM229" s="122">
        <v>0</v>
      </c>
      <c r="AN229" s="122">
        <v>0</v>
      </c>
      <c r="AO229" s="122">
        <v>0</v>
      </c>
      <c r="AP229" s="122">
        <v>0</v>
      </c>
      <c r="AQ229" s="122">
        <v>0</v>
      </c>
      <c r="AR229" s="414"/>
      <c r="AS229" s="122">
        <v>0</v>
      </c>
      <c r="AT229" s="122">
        <v>0</v>
      </c>
      <c r="AU229" s="122">
        <v>0</v>
      </c>
      <c r="AV229" s="122">
        <v>0</v>
      </c>
      <c r="AW229" s="122">
        <v>0</v>
      </c>
      <c r="AX229" s="122">
        <v>0</v>
      </c>
      <c r="AY229" s="122">
        <v>0</v>
      </c>
      <c r="AZ229" s="122">
        <v>0</v>
      </c>
      <c r="BA229" s="122">
        <v>0</v>
      </c>
      <c r="BB229" s="122">
        <v>0</v>
      </c>
      <c r="BC229" s="122">
        <v>0</v>
      </c>
      <c r="BD229" s="122">
        <v>0</v>
      </c>
      <c r="BE229" s="122">
        <v>0</v>
      </c>
      <c r="BF229" s="414"/>
    </row>
    <row r="230" spans="1:58" s="413" customFormat="1" ht="12" hidden="1" customHeight="1" outlineLevel="1">
      <c r="A230" s="428">
        <v>522</v>
      </c>
      <c r="B230" s="416" t="s">
        <v>307</v>
      </c>
      <c r="C230" s="122">
        <v>286.16666666666703</v>
      </c>
      <c r="D230" s="122">
        <v>286.16666666666703</v>
      </c>
      <c r="E230" s="122">
        <v>286.16666666666703</v>
      </c>
      <c r="F230" s="122">
        <v>286.16666666666703</v>
      </c>
      <c r="G230" s="122">
        <v>286.16666666666703</v>
      </c>
      <c r="H230" s="122">
        <v>286.16666666666703</v>
      </c>
      <c r="I230" s="122">
        <v>286.16666666666703</v>
      </c>
      <c r="J230" s="122">
        <v>286.16666666666703</v>
      </c>
      <c r="K230" s="122">
        <v>286.16666666666703</v>
      </c>
      <c r="L230" s="122">
        <v>286.16666666666703</v>
      </c>
      <c r="M230" s="122">
        <v>286.16666666666703</v>
      </c>
      <c r="N230" s="122">
        <v>286.16666666666703</v>
      </c>
      <c r="O230" s="122">
        <v>3434</v>
      </c>
      <c r="P230" s="414"/>
      <c r="Q230" s="122">
        <v>1250</v>
      </c>
      <c r="R230" s="122">
        <v>1250</v>
      </c>
      <c r="S230" s="122">
        <v>1250</v>
      </c>
      <c r="T230" s="122">
        <v>1250</v>
      </c>
      <c r="U230" s="122">
        <v>1250</v>
      </c>
      <c r="V230" s="122">
        <v>1250</v>
      </c>
      <c r="W230" s="122">
        <v>1250</v>
      </c>
      <c r="X230" s="122">
        <v>1250</v>
      </c>
      <c r="Y230" s="122">
        <v>1250</v>
      </c>
      <c r="Z230" s="122">
        <v>1250</v>
      </c>
      <c r="AA230" s="122">
        <v>1250</v>
      </c>
      <c r="AB230" s="122">
        <v>1250</v>
      </c>
      <c r="AC230" s="122">
        <v>15000</v>
      </c>
      <c r="AD230" s="414"/>
      <c r="AE230" s="122">
        <v>1375</v>
      </c>
      <c r="AF230" s="122">
        <v>1375</v>
      </c>
      <c r="AG230" s="122">
        <v>1375</v>
      </c>
      <c r="AH230" s="122">
        <v>1375</v>
      </c>
      <c r="AI230" s="122">
        <v>1375</v>
      </c>
      <c r="AJ230" s="122">
        <v>1375</v>
      </c>
      <c r="AK230" s="122">
        <v>1375</v>
      </c>
      <c r="AL230" s="122">
        <v>1375</v>
      </c>
      <c r="AM230" s="122">
        <v>1375</v>
      </c>
      <c r="AN230" s="122">
        <v>1375</v>
      </c>
      <c r="AO230" s="122">
        <v>1375</v>
      </c>
      <c r="AP230" s="122">
        <v>1375</v>
      </c>
      <c r="AQ230" s="122">
        <v>16500</v>
      </c>
      <c r="AR230" s="414"/>
      <c r="AS230" s="122">
        <v>1512.5</v>
      </c>
      <c r="AT230" s="122">
        <v>1512.5</v>
      </c>
      <c r="AU230" s="122">
        <v>1512.5</v>
      </c>
      <c r="AV230" s="122">
        <v>1512.5</v>
      </c>
      <c r="AW230" s="122">
        <v>1512.5</v>
      </c>
      <c r="AX230" s="122">
        <v>1512.5</v>
      </c>
      <c r="AY230" s="122">
        <v>1512.5</v>
      </c>
      <c r="AZ230" s="122">
        <v>1512.5</v>
      </c>
      <c r="BA230" s="122">
        <v>1512.5</v>
      </c>
      <c r="BB230" s="122">
        <v>1512.5</v>
      </c>
      <c r="BC230" s="122">
        <v>1512.5</v>
      </c>
      <c r="BD230" s="122">
        <v>1512.5</v>
      </c>
      <c r="BE230" s="122">
        <v>18150</v>
      </c>
      <c r="BF230" s="414"/>
    </row>
    <row r="231" spans="1:58" s="413" customFormat="1" ht="12" hidden="1" customHeight="1" outlineLevel="1">
      <c r="A231" s="428">
        <v>523</v>
      </c>
      <c r="B231" s="416" t="s">
        <v>308</v>
      </c>
      <c r="C231" s="122">
        <v>0</v>
      </c>
      <c r="D231" s="122">
        <v>0</v>
      </c>
      <c r="E231" s="122">
        <v>0</v>
      </c>
      <c r="F231" s="122">
        <v>0</v>
      </c>
      <c r="G231" s="122">
        <v>0</v>
      </c>
      <c r="H231" s="122">
        <v>0</v>
      </c>
      <c r="I231" s="122">
        <v>0</v>
      </c>
      <c r="J231" s="122">
        <v>0</v>
      </c>
      <c r="K231" s="122">
        <v>0</v>
      </c>
      <c r="L231" s="122">
        <v>0</v>
      </c>
      <c r="M231" s="122">
        <v>0</v>
      </c>
      <c r="N231" s="122">
        <v>0</v>
      </c>
      <c r="O231" s="122">
        <v>0</v>
      </c>
      <c r="P231" s="414"/>
      <c r="Q231" s="122">
        <v>0</v>
      </c>
      <c r="R231" s="122">
        <v>0</v>
      </c>
      <c r="S231" s="122">
        <v>0</v>
      </c>
      <c r="T231" s="122">
        <v>0</v>
      </c>
      <c r="U231" s="122">
        <v>0</v>
      </c>
      <c r="V231" s="122">
        <v>0</v>
      </c>
      <c r="W231" s="122">
        <v>0</v>
      </c>
      <c r="X231" s="122">
        <v>0</v>
      </c>
      <c r="Y231" s="122">
        <v>0</v>
      </c>
      <c r="Z231" s="122">
        <v>0</v>
      </c>
      <c r="AA231" s="122">
        <v>0</v>
      </c>
      <c r="AB231" s="122">
        <v>0</v>
      </c>
      <c r="AC231" s="122">
        <v>0</v>
      </c>
      <c r="AD231" s="414"/>
      <c r="AE231" s="122">
        <v>0</v>
      </c>
      <c r="AF231" s="122">
        <v>0</v>
      </c>
      <c r="AG231" s="122">
        <v>0</v>
      </c>
      <c r="AH231" s="122">
        <v>0</v>
      </c>
      <c r="AI231" s="122">
        <v>0</v>
      </c>
      <c r="AJ231" s="122">
        <v>0</v>
      </c>
      <c r="AK231" s="122">
        <v>0</v>
      </c>
      <c r="AL231" s="122">
        <v>0</v>
      </c>
      <c r="AM231" s="122">
        <v>0</v>
      </c>
      <c r="AN231" s="122">
        <v>0</v>
      </c>
      <c r="AO231" s="122">
        <v>0</v>
      </c>
      <c r="AP231" s="122">
        <v>0</v>
      </c>
      <c r="AQ231" s="122">
        <v>0</v>
      </c>
      <c r="AR231" s="414"/>
      <c r="AS231" s="122">
        <v>0</v>
      </c>
      <c r="AT231" s="122">
        <v>0</v>
      </c>
      <c r="AU231" s="122">
        <v>0</v>
      </c>
      <c r="AV231" s="122">
        <v>0</v>
      </c>
      <c r="AW231" s="122">
        <v>0</v>
      </c>
      <c r="AX231" s="122">
        <v>0</v>
      </c>
      <c r="AY231" s="122">
        <v>0</v>
      </c>
      <c r="AZ231" s="122">
        <v>0</v>
      </c>
      <c r="BA231" s="122">
        <v>0</v>
      </c>
      <c r="BB231" s="122">
        <v>0</v>
      </c>
      <c r="BC231" s="122">
        <v>0</v>
      </c>
      <c r="BD231" s="122">
        <v>0</v>
      </c>
      <c r="BE231" s="122">
        <v>0</v>
      </c>
      <c r="BF231" s="414"/>
    </row>
    <row r="232" spans="1:58" s="413" customFormat="1" ht="12" hidden="1" customHeight="1" outlineLevel="1">
      <c r="A232" s="428">
        <v>530</v>
      </c>
      <c r="B232" s="416" t="s">
        <v>309</v>
      </c>
      <c r="C232" s="122">
        <v>0</v>
      </c>
      <c r="D232" s="122">
        <v>0</v>
      </c>
      <c r="E232" s="122">
        <v>0</v>
      </c>
      <c r="F232" s="122">
        <v>0</v>
      </c>
      <c r="G232" s="122">
        <v>0</v>
      </c>
      <c r="H232" s="122">
        <v>0</v>
      </c>
      <c r="I232" s="122">
        <v>4166.6666666666697</v>
      </c>
      <c r="J232" s="122">
        <v>4166.6666666666697</v>
      </c>
      <c r="K232" s="122">
        <v>4166.6666666666697</v>
      </c>
      <c r="L232" s="122">
        <v>4166.6666666666697</v>
      </c>
      <c r="M232" s="122">
        <v>4166.6666666666697</v>
      </c>
      <c r="N232" s="122">
        <v>4166.6666666666697</v>
      </c>
      <c r="O232" s="122">
        <v>25000</v>
      </c>
      <c r="P232" s="414"/>
      <c r="Q232" s="122">
        <v>0</v>
      </c>
      <c r="R232" s="122">
        <v>3178.8191666666698</v>
      </c>
      <c r="S232" s="122">
        <v>3178.8191666666698</v>
      </c>
      <c r="T232" s="122">
        <v>3178.8191666666698</v>
      </c>
      <c r="U232" s="122">
        <v>3178.8191666666698</v>
      </c>
      <c r="V232" s="122">
        <v>3178.8191666666698</v>
      </c>
      <c r="W232" s="122">
        <v>3178.8191666666698</v>
      </c>
      <c r="X232" s="122">
        <v>3178.8191666666698</v>
      </c>
      <c r="Y232" s="122">
        <v>3178.8191666666698</v>
      </c>
      <c r="Z232" s="122">
        <v>3178.8191666666698</v>
      </c>
      <c r="AA232" s="122">
        <v>3178.8191666666698</v>
      </c>
      <c r="AB232" s="122">
        <v>3178.8191666666698</v>
      </c>
      <c r="AC232" s="122">
        <v>38145.83</v>
      </c>
      <c r="AD232" s="414"/>
      <c r="AE232" s="122">
        <v>0</v>
      </c>
      <c r="AF232" s="122">
        <v>1101.73583333333</v>
      </c>
      <c r="AG232" s="122">
        <v>1101.73583333333</v>
      </c>
      <c r="AH232" s="122">
        <v>1101.73583333333</v>
      </c>
      <c r="AI232" s="122">
        <v>1101.73583333333</v>
      </c>
      <c r="AJ232" s="122">
        <v>1101.73583333333</v>
      </c>
      <c r="AK232" s="122">
        <v>1101.73583333333</v>
      </c>
      <c r="AL232" s="122">
        <v>1101.73583333333</v>
      </c>
      <c r="AM232" s="122">
        <v>1101.73583333333</v>
      </c>
      <c r="AN232" s="122">
        <v>1101.73583333333</v>
      </c>
      <c r="AO232" s="122">
        <v>1101.73583333333</v>
      </c>
      <c r="AP232" s="122">
        <v>1101.73583333333</v>
      </c>
      <c r="AQ232" s="122">
        <v>13220.83</v>
      </c>
      <c r="AR232" s="414"/>
      <c r="AS232" s="122">
        <v>0</v>
      </c>
      <c r="AT232" s="122">
        <v>679.32291666666697</v>
      </c>
      <c r="AU232" s="122">
        <v>679.32291666666697</v>
      </c>
      <c r="AV232" s="122">
        <v>679.32291666666697</v>
      </c>
      <c r="AW232" s="122">
        <v>679.32291666666697</v>
      </c>
      <c r="AX232" s="122">
        <v>679.32291666666697</v>
      </c>
      <c r="AY232" s="122">
        <v>679.32291666666697</v>
      </c>
      <c r="AZ232" s="122">
        <v>679.32291666666697</v>
      </c>
      <c r="BA232" s="122">
        <v>679.32291666666697</v>
      </c>
      <c r="BB232" s="122">
        <v>679.32291666666697</v>
      </c>
      <c r="BC232" s="122">
        <v>679.32291666666697</v>
      </c>
      <c r="BD232" s="122">
        <v>679.32291666666697</v>
      </c>
      <c r="BE232" s="122">
        <v>8151.875</v>
      </c>
      <c r="BF232" s="414"/>
    </row>
    <row r="233" spans="1:58" s="413" customFormat="1" ht="12" hidden="1" customHeight="1" outlineLevel="1">
      <c r="A233" s="428">
        <v>531</v>
      </c>
      <c r="B233" s="416" t="s">
        <v>310</v>
      </c>
      <c r="C233" s="122">
        <v>0</v>
      </c>
      <c r="D233" s="122">
        <v>0</v>
      </c>
      <c r="E233" s="122">
        <v>100</v>
      </c>
      <c r="F233" s="122">
        <v>100</v>
      </c>
      <c r="G233" s="122">
        <v>100</v>
      </c>
      <c r="H233" s="122">
        <v>100</v>
      </c>
      <c r="I233" s="122">
        <v>100</v>
      </c>
      <c r="J233" s="122">
        <v>100</v>
      </c>
      <c r="K233" s="122">
        <v>100</v>
      </c>
      <c r="L233" s="122">
        <v>100</v>
      </c>
      <c r="M233" s="122">
        <v>100</v>
      </c>
      <c r="N233" s="122">
        <v>100</v>
      </c>
      <c r="O233" s="122">
        <v>1000</v>
      </c>
      <c r="P233" s="414"/>
      <c r="Q233" s="122">
        <v>0</v>
      </c>
      <c r="R233" s="122">
        <v>200</v>
      </c>
      <c r="S233" s="122">
        <v>200</v>
      </c>
      <c r="T233" s="122">
        <v>200</v>
      </c>
      <c r="U233" s="122">
        <v>200</v>
      </c>
      <c r="V233" s="122">
        <v>200</v>
      </c>
      <c r="W233" s="122">
        <v>200</v>
      </c>
      <c r="X233" s="122">
        <v>200</v>
      </c>
      <c r="Y233" s="122">
        <v>200</v>
      </c>
      <c r="Z233" s="122">
        <v>200</v>
      </c>
      <c r="AA233" s="122">
        <v>200</v>
      </c>
      <c r="AB233" s="122">
        <v>200</v>
      </c>
      <c r="AC233" s="122">
        <v>2400</v>
      </c>
      <c r="AD233" s="414"/>
      <c r="AE233" s="122">
        <v>0</v>
      </c>
      <c r="AF233" s="122">
        <v>303.75</v>
      </c>
      <c r="AG233" s="122">
        <v>303.75</v>
      </c>
      <c r="AH233" s="122">
        <v>303.75</v>
      </c>
      <c r="AI233" s="122">
        <v>303.75</v>
      </c>
      <c r="AJ233" s="122">
        <v>303.75</v>
      </c>
      <c r="AK233" s="122">
        <v>303.75</v>
      </c>
      <c r="AL233" s="122">
        <v>303.75</v>
      </c>
      <c r="AM233" s="122">
        <v>303.75</v>
      </c>
      <c r="AN233" s="122">
        <v>303.75</v>
      </c>
      <c r="AO233" s="122">
        <v>303.75</v>
      </c>
      <c r="AP233" s="122">
        <v>303.75</v>
      </c>
      <c r="AQ233" s="122">
        <v>3645</v>
      </c>
      <c r="AR233" s="414"/>
      <c r="AS233" s="122">
        <v>0</v>
      </c>
      <c r="AT233" s="122">
        <v>405</v>
      </c>
      <c r="AU233" s="122">
        <v>405</v>
      </c>
      <c r="AV233" s="122">
        <v>405</v>
      </c>
      <c r="AW233" s="122">
        <v>405</v>
      </c>
      <c r="AX233" s="122">
        <v>405</v>
      </c>
      <c r="AY233" s="122">
        <v>405</v>
      </c>
      <c r="AZ233" s="122">
        <v>405</v>
      </c>
      <c r="BA233" s="122">
        <v>405</v>
      </c>
      <c r="BB233" s="122">
        <v>405</v>
      </c>
      <c r="BC233" s="122">
        <v>405</v>
      </c>
      <c r="BD233" s="122">
        <v>405</v>
      </c>
      <c r="BE233" s="122">
        <v>4860</v>
      </c>
      <c r="BF233" s="414"/>
    </row>
    <row r="234" spans="1:58" s="413" customFormat="1" ht="12" hidden="1" customHeight="1" outlineLevel="1">
      <c r="A234" s="428">
        <v>532</v>
      </c>
      <c r="B234" s="416" t="s">
        <v>311</v>
      </c>
      <c r="C234" s="122">
        <v>0</v>
      </c>
      <c r="D234" s="122">
        <v>0</v>
      </c>
      <c r="E234" s="122">
        <v>0</v>
      </c>
      <c r="F234" s="122">
        <v>0</v>
      </c>
      <c r="G234" s="122">
        <v>0</v>
      </c>
      <c r="H234" s="122">
        <v>0</v>
      </c>
      <c r="I234" s="122">
        <v>0</v>
      </c>
      <c r="J234" s="122">
        <v>0</v>
      </c>
      <c r="K234" s="122">
        <v>0</v>
      </c>
      <c r="L234" s="122">
        <v>0</v>
      </c>
      <c r="M234" s="122">
        <v>0</v>
      </c>
      <c r="N234" s="122">
        <v>0</v>
      </c>
      <c r="O234" s="122">
        <v>0</v>
      </c>
      <c r="P234" s="414"/>
      <c r="Q234" s="122">
        <v>0</v>
      </c>
      <c r="R234" s="122">
        <v>0</v>
      </c>
      <c r="S234" s="122">
        <v>0</v>
      </c>
      <c r="T234" s="122">
        <v>0</v>
      </c>
      <c r="U234" s="122">
        <v>0</v>
      </c>
      <c r="V234" s="122">
        <v>0</v>
      </c>
      <c r="W234" s="122">
        <v>0</v>
      </c>
      <c r="X234" s="122">
        <v>0</v>
      </c>
      <c r="Y234" s="122">
        <v>0</v>
      </c>
      <c r="Z234" s="122">
        <v>0</v>
      </c>
      <c r="AA234" s="122">
        <v>0</v>
      </c>
      <c r="AB234" s="122">
        <v>0</v>
      </c>
      <c r="AC234" s="122">
        <v>0</v>
      </c>
      <c r="AD234" s="414"/>
      <c r="AE234" s="122">
        <v>0</v>
      </c>
      <c r="AF234" s="122">
        <v>0</v>
      </c>
      <c r="AG234" s="122">
        <v>0</v>
      </c>
      <c r="AH234" s="122">
        <v>0</v>
      </c>
      <c r="AI234" s="122">
        <v>0</v>
      </c>
      <c r="AJ234" s="122">
        <v>0</v>
      </c>
      <c r="AK234" s="122">
        <v>0</v>
      </c>
      <c r="AL234" s="122">
        <v>0</v>
      </c>
      <c r="AM234" s="122">
        <v>0</v>
      </c>
      <c r="AN234" s="122">
        <v>0</v>
      </c>
      <c r="AO234" s="122">
        <v>0</v>
      </c>
      <c r="AP234" s="122">
        <v>0</v>
      </c>
      <c r="AQ234" s="122">
        <v>0</v>
      </c>
      <c r="AR234" s="414"/>
      <c r="AS234" s="122">
        <v>0</v>
      </c>
      <c r="AT234" s="122">
        <v>0</v>
      </c>
      <c r="AU234" s="122">
        <v>0</v>
      </c>
      <c r="AV234" s="122">
        <v>0</v>
      </c>
      <c r="AW234" s="122">
        <v>0</v>
      </c>
      <c r="AX234" s="122">
        <v>0</v>
      </c>
      <c r="AY234" s="122">
        <v>0</v>
      </c>
      <c r="AZ234" s="122">
        <v>0</v>
      </c>
      <c r="BA234" s="122">
        <v>0</v>
      </c>
      <c r="BB234" s="122">
        <v>0</v>
      </c>
      <c r="BC234" s="122">
        <v>0</v>
      </c>
      <c r="BD234" s="122">
        <v>0</v>
      </c>
      <c r="BE234" s="122">
        <v>0</v>
      </c>
      <c r="BF234" s="414"/>
    </row>
    <row r="235" spans="1:58" s="413" customFormat="1" ht="12" hidden="1" customHeight="1" outlineLevel="1">
      <c r="A235" s="428">
        <v>533</v>
      </c>
      <c r="B235" s="416" t="s">
        <v>312</v>
      </c>
      <c r="C235" s="122">
        <v>0</v>
      </c>
      <c r="D235" s="122">
        <v>0</v>
      </c>
      <c r="E235" s="122">
        <v>0</v>
      </c>
      <c r="F235" s="122">
        <v>0</v>
      </c>
      <c r="G235" s="122">
        <v>0</v>
      </c>
      <c r="H235" s="122">
        <v>0</v>
      </c>
      <c r="I235" s="122">
        <v>0</v>
      </c>
      <c r="J235" s="122">
        <v>0</v>
      </c>
      <c r="K235" s="122">
        <v>0</v>
      </c>
      <c r="L235" s="122">
        <v>0</v>
      </c>
      <c r="M235" s="122">
        <v>0</v>
      </c>
      <c r="N235" s="122">
        <v>0</v>
      </c>
      <c r="O235" s="122">
        <v>0</v>
      </c>
      <c r="P235" s="414"/>
      <c r="Q235" s="122">
        <v>0</v>
      </c>
      <c r="R235" s="122">
        <v>0</v>
      </c>
      <c r="S235" s="122">
        <v>0</v>
      </c>
      <c r="T235" s="122">
        <v>0</v>
      </c>
      <c r="U235" s="122">
        <v>0</v>
      </c>
      <c r="V235" s="122">
        <v>0</v>
      </c>
      <c r="W235" s="122">
        <v>0</v>
      </c>
      <c r="X235" s="122">
        <v>0</v>
      </c>
      <c r="Y235" s="122">
        <v>0</v>
      </c>
      <c r="Z235" s="122">
        <v>0</v>
      </c>
      <c r="AA235" s="122">
        <v>0</v>
      </c>
      <c r="AB235" s="122">
        <v>0</v>
      </c>
      <c r="AC235" s="122">
        <v>0</v>
      </c>
      <c r="AD235" s="414"/>
      <c r="AE235" s="122">
        <v>0</v>
      </c>
      <c r="AF235" s="122">
        <v>0</v>
      </c>
      <c r="AG235" s="122">
        <v>0</v>
      </c>
      <c r="AH235" s="122">
        <v>0</v>
      </c>
      <c r="AI235" s="122">
        <v>0</v>
      </c>
      <c r="AJ235" s="122">
        <v>0</v>
      </c>
      <c r="AK235" s="122">
        <v>0</v>
      </c>
      <c r="AL235" s="122">
        <v>0</v>
      </c>
      <c r="AM235" s="122">
        <v>0</v>
      </c>
      <c r="AN235" s="122">
        <v>0</v>
      </c>
      <c r="AO235" s="122">
        <v>0</v>
      </c>
      <c r="AP235" s="122">
        <v>0</v>
      </c>
      <c r="AQ235" s="122">
        <v>0</v>
      </c>
      <c r="AR235" s="414"/>
      <c r="AS235" s="122">
        <v>0</v>
      </c>
      <c r="AT235" s="122">
        <v>0</v>
      </c>
      <c r="AU235" s="122">
        <v>0</v>
      </c>
      <c r="AV235" s="122">
        <v>0</v>
      </c>
      <c r="AW235" s="122">
        <v>0</v>
      </c>
      <c r="AX235" s="122">
        <v>0</v>
      </c>
      <c r="AY235" s="122">
        <v>0</v>
      </c>
      <c r="AZ235" s="122">
        <v>0</v>
      </c>
      <c r="BA235" s="122">
        <v>0</v>
      </c>
      <c r="BB235" s="122">
        <v>0</v>
      </c>
      <c r="BC235" s="122">
        <v>0</v>
      </c>
      <c r="BD235" s="122">
        <v>0</v>
      </c>
      <c r="BE235" s="122">
        <v>0</v>
      </c>
      <c r="BF235" s="414"/>
    </row>
    <row r="236" spans="1:58" s="413" customFormat="1" ht="12" hidden="1" customHeight="1" outlineLevel="1">
      <c r="A236" s="428">
        <v>534</v>
      </c>
      <c r="B236" s="416" t="s">
        <v>313</v>
      </c>
      <c r="C236" s="122">
        <v>0</v>
      </c>
      <c r="D236" s="122">
        <v>0</v>
      </c>
      <c r="E236" s="122">
        <v>0</v>
      </c>
      <c r="F236" s="122">
        <v>0</v>
      </c>
      <c r="G236" s="122">
        <v>0</v>
      </c>
      <c r="H236" s="122">
        <v>0</v>
      </c>
      <c r="I236" s="122">
        <v>0</v>
      </c>
      <c r="J236" s="122">
        <v>0</v>
      </c>
      <c r="K236" s="122">
        <v>0</v>
      </c>
      <c r="L236" s="122">
        <v>0</v>
      </c>
      <c r="M236" s="122">
        <v>0</v>
      </c>
      <c r="N236" s="122">
        <v>0</v>
      </c>
      <c r="O236" s="122">
        <v>0</v>
      </c>
      <c r="P236" s="414"/>
      <c r="Q236" s="122">
        <v>0</v>
      </c>
      <c r="R236" s="122">
        <v>0</v>
      </c>
      <c r="S236" s="122">
        <v>0</v>
      </c>
      <c r="T236" s="122">
        <v>0</v>
      </c>
      <c r="U236" s="122">
        <v>0</v>
      </c>
      <c r="V236" s="122">
        <v>0</v>
      </c>
      <c r="W236" s="122">
        <v>0</v>
      </c>
      <c r="X236" s="122">
        <v>0</v>
      </c>
      <c r="Y236" s="122">
        <v>0</v>
      </c>
      <c r="Z236" s="122">
        <v>0</v>
      </c>
      <c r="AA236" s="122">
        <v>0</v>
      </c>
      <c r="AB236" s="122">
        <v>0</v>
      </c>
      <c r="AC236" s="122">
        <v>0</v>
      </c>
      <c r="AD236" s="414"/>
      <c r="AE236" s="122">
        <v>0</v>
      </c>
      <c r="AF236" s="122">
        <v>0</v>
      </c>
      <c r="AG236" s="122">
        <v>0</v>
      </c>
      <c r="AH236" s="122">
        <v>0</v>
      </c>
      <c r="AI236" s="122">
        <v>0</v>
      </c>
      <c r="AJ236" s="122">
        <v>0</v>
      </c>
      <c r="AK236" s="122">
        <v>0</v>
      </c>
      <c r="AL236" s="122">
        <v>0</v>
      </c>
      <c r="AM236" s="122">
        <v>0</v>
      </c>
      <c r="AN236" s="122">
        <v>0</v>
      </c>
      <c r="AO236" s="122">
        <v>0</v>
      </c>
      <c r="AP236" s="122">
        <v>0</v>
      </c>
      <c r="AQ236" s="122">
        <v>0</v>
      </c>
      <c r="AR236" s="414"/>
      <c r="AS236" s="122">
        <v>0</v>
      </c>
      <c r="AT236" s="122">
        <v>0</v>
      </c>
      <c r="AU236" s="122">
        <v>0</v>
      </c>
      <c r="AV236" s="122">
        <v>0</v>
      </c>
      <c r="AW236" s="122">
        <v>0</v>
      </c>
      <c r="AX236" s="122">
        <v>0</v>
      </c>
      <c r="AY236" s="122">
        <v>0</v>
      </c>
      <c r="AZ236" s="122">
        <v>0</v>
      </c>
      <c r="BA236" s="122">
        <v>0</v>
      </c>
      <c r="BB236" s="122">
        <v>0</v>
      </c>
      <c r="BC236" s="122">
        <v>0</v>
      </c>
      <c r="BD236" s="122">
        <v>0</v>
      </c>
      <c r="BE236" s="122">
        <v>0</v>
      </c>
      <c r="BF236" s="414"/>
    </row>
    <row r="237" spans="1:58" s="413" customFormat="1" ht="12" hidden="1" customHeight="1" outlineLevel="1">
      <c r="A237" s="428">
        <v>535</v>
      </c>
      <c r="B237" s="416" t="s">
        <v>314</v>
      </c>
      <c r="C237" s="122">
        <v>0</v>
      </c>
      <c r="D237" s="122">
        <v>0</v>
      </c>
      <c r="E237" s="122">
        <v>0</v>
      </c>
      <c r="F237" s="122">
        <v>0</v>
      </c>
      <c r="G237" s="122">
        <v>0</v>
      </c>
      <c r="H237" s="122">
        <v>0</v>
      </c>
      <c r="I237" s="122">
        <v>0</v>
      </c>
      <c r="J237" s="122">
        <v>0</v>
      </c>
      <c r="K237" s="122">
        <v>0</v>
      </c>
      <c r="L237" s="122">
        <v>0</v>
      </c>
      <c r="M237" s="122">
        <v>0</v>
      </c>
      <c r="N237" s="122">
        <v>0</v>
      </c>
      <c r="O237" s="122">
        <v>0</v>
      </c>
      <c r="P237" s="414"/>
      <c r="Q237" s="122">
        <v>0</v>
      </c>
      <c r="R237" s="122">
        <v>1000</v>
      </c>
      <c r="S237" s="122">
        <v>1000</v>
      </c>
      <c r="T237" s="122">
        <v>1000</v>
      </c>
      <c r="U237" s="122">
        <v>1000</v>
      </c>
      <c r="V237" s="122">
        <v>1000</v>
      </c>
      <c r="W237" s="122">
        <v>1000</v>
      </c>
      <c r="X237" s="122">
        <v>1000</v>
      </c>
      <c r="Y237" s="122">
        <v>1000</v>
      </c>
      <c r="Z237" s="122">
        <v>1000</v>
      </c>
      <c r="AA237" s="122">
        <v>1000</v>
      </c>
      <c r="AB237" s="122">
        <v>1000</v>
      </c>
      <c r="AC237" s="122">
        <v>12000</v>
      </c>
      <c r="AD237" s="414"/>
      <c r="AE237" s="122">
        <v>0</v>
      </c>
      <c r="AF237" s="122">
        <v>1000</v>
      </c>
      <c r="AG237" s="122">
        <v>1000</v>
      </c>
      <c r="AH237" s="122">
        <v>1000</v>
      </c>
      <c r="AI237" s="122">
        <v>1000</v>
      </c>
      <c r="AJ237" s="122">
        <v>1000</v>
      </c>
      <c r="AK237" s="122">
        <v>1000</v>
      </c>
      <c r="AL237" s="122">
        <v>1000</v>
      </c>
      <c r="AM237" s="122">
        <v>1000</v>
      </c>
      <c r="AN237" s="122">
        <v>1000</v>
      </c>
      <c r="AO237" s="122">
        <v>1000</v>
      </c>
      <c r="AP237" s="122">
        <v>1000</v>
      </c>
      <c r="AQ237" s="122">
        <v>12000</v>
      </c>
      <c r="AR237" s="414"/>
      <c r="AS237" s="122">
        <v>0</v>
      </c>
      <c r="AT237" s="122">
        <v>1000</v>
      </c>
      <c r="AU237" s="122">
        <v>1000</v>
      </c>
      <c r="AV237" s="122">
        <v>1000</v>
      </c>
      <c r="AW237" s="122">
        <v>1000</v>
      </c>
      <c r="AX237" s="122">
        <v>1000</v>
      </c>
      <c r="AY237" s="122">
        <v>1000</v>
      </c>
      <c r="AZ237" s="122">
        <v>1000</v>
      </c>
      <c r="BA237" s="122">
        <v>1000</v>
      </c>
      <c r="BB237" s="122">
        <v>1000</v>
      </c>
      <c r="BC237" s="122">
        <v>1000</v>
      </c>
      <c r="BD237" s="122">
        <v>1000</v>
      </c>
      <c r="BE237" s="122">
        <v>12000</v>
      </c>
      <c r="BF237" s="414"/>
    </row>
    <row r="238" spans="1:58" s="413" customFormat="1" ht="12" hidden="1" customHeight="1" outlineLevel="1">
      <c r="A238" s="428">
        <v>536</v>
      </c>
      <c r="B238" s="416" t="s">
        <v>315</v>
      </c>
      <c r="C238" s="122">
        <v>0</v>
      </c>
      <c r="D238" s="122">
        <v>0</v>
      </c>
      <c r="E238" s="122">
        <v>0</v>
      </c>
      <c r="F238" s="122">
        <v>0</v>
      </c>
      <c r="G238" s="122">
        <v>0</v>
      </c>
      <c r="H238" s="122">
        <v>0</v>
      </c>
      <c r="I238" s="122">
        <v>0</v>
      </c>
      <c r="J238" s="122">
        <v>0</v>
      </c>
      <c r="K238" s="122">
        <v>0</v>
      </c>
      <c r="L238" s="122">
        <v>0</v>
      </c>
      <c r="M238" s="122">
        <v>0</v>
      </c>
      <c r="N238" s="122">
        <v>0</v>
      </c>
      <c r="O238" s="122">
        <v>0</v>
      </c>
      <c r="P238" s="414"/>
      <c r="Q238" s="122">
        <v>0</v>
      </c>
      <c r="R238" s="122">
        <v>0</v>
      </c>
      <c r="S238" s="122">
        <v>0</v>
      </c>
      <c r="T238" s="122">
        <v>0</v>
      </c>
      <c r="U238" s="122">
        <v>0</v>
      </c>
      <c r="V238" s="122">
        <v>0</v>
      </c>
      <c r="W238" s="122">
        <v>0</v>
      </c>
      <c r="X238" s="122">
        <v>0</v>
      </c>
      <c r="Y238" s="122">
        <v>0</v>
      </c>
      <c r="Z238" s="122">
        <v>0</v>
      </c>
      <c r="AA238" s="122">
        <v>0</v>
      </c>
      <c r="AB238" s="122">
        <v>0</v>
      </c>
      <c r="AC238" s="122">
        <v>0</v>
      </c>
      <c r="AD238" s="414"/>
      <c r="AE238" s="122">
        <v>0</v>
      </c>
      <c r="AF238" s="122">
        <v>0</v>
      </c>
      <c r="AG238" s="122">
        <v>0</v>
      </c>
      <c r="AH238" s="122">
        <v>0</v>
      </c>
      <c r="AI238" s="122">
        <v>0</v>
      </c>
      <c r="AJ238" s="122">
        <v>0</v>
      </c>
      <c r="AK238" s="122">
        <v>0</v>
      </c>
      <c r="AL238" s="122">
        <v>0</v>
      </c>
      <c r="AM238" s="122">
        <v>0</v>
      </c>
      <c r="AN238" s="122">
        <v>0</v>
      </c>
      <c r="AO238" s="122">
        <v>0</v>
      </c>
      <c r="AP238" s="122">
        <v>0</v>
      </c>
      <c r="AQ238" s="122">
        <v>0</v>
      </c>
      <c r="AR238" s="414"/>
      <c r="AS238" s="122">
        <v>0</v>
      </c>
      <c r="AT238" s="122">
        <v>0</v>
      </c>
      <c r="AU238" s="122">
        <v>0</v>
      </c>
      <c r="AV238" s="122">
        <v>0</v>
      </c>
      <c r="AW238" s="122">
        <v>0</v>
      </c>
      <c r="AX238" s="122">
        <v>0</v>
      </c>
      <c r="AY238" s="122">
        <v>0</v>
      </c>
      <c r="AZ238" s="122">
        <v>0</v>
      </c>
      <c r="BA238" s="122">
        <v>0</v>
      </c>
      <c r="BB238" s="122">
        <v>0</v>
      </c>
      <c r="BC238" s="122">
        <v>0</v>
      </c>
      <c r="BD238" s="122">
        <v>0</v>
      </c>
      <c r="BE238" s="122">
        <v>0</v>
      </c>
      <c r="BF238" s="414"/>
    </row>
    <row r="239" spans="1:58" s="413" customFormat="1" ht="12" hidden="1" customHeight="1" outlineLevel="1">
      <c r="A239" s="428">
        <v>540</v>
      </c>
      <c r="B239" s="416" t="s">
        <v>316</v>
      </c>
      <c r="C239" s="122">
        <v>0</v>
      </c>
      <c r="D239" s="122">
        <v>0</v>
      </c>
      <c r="E239" s="122">
        <v>0</v>
      </c>
      <c r="F239" s="122">
        <v>8472</v>
      </c>
      <c r="G239" s="122">
        <v>0</v>
      </c>
      <c r="H239" s="122">
        <v>0</v>
      </c>
      <c r="I239" s="122">
        <v>0</v>
      </c>
      <c r="J239" s="122">
        <v>0</v>
      </c>
      <c r="K239" s="122">
        <v>0</v>
      </c>
      <c r="L239" s="122">
        <v>0</v>
      </c>
      <c r="M239" s="122">
        <v>0</v>
      </c>
      <c r="N239" s="122">
        <v>0</v>
      </c>
      <c r="O239" s="122">
        <v>8472</v>
      </c>
      <c r="P239" s="414"/>
      <c r="Q239" s="122">
        <v>0</v>
      </c>
      <c r="R239" s="122">
        <v>0</v>
      </c>
      <c r="S239" s="122">
        <v>0</v>
      </c>
      <c r="T239" s="122">
        <v>1000</v>
      </c>
      <c r="U239" s="122">
        <v>0</v>
      </c>
      <c r="V239" s="122">
        <v>0</v>
      </c>
      <c r="W239" s="122">
        <v>0</v>
      </c>
      <c r="X239" s="122">
        <v>0</v>
      </c>
      <c r="Y239" s="122">
        <v>0</v>
      </c>
      <c r="Z239" s="122">
        <v>0</v>
      </c>
      <c r="AA239" s="122">
        <v>0</v>
      </c>
      <c r="AB239" s="122">
        <v>0</v>
      </c>
      <c r="AC239" s="122">
        <v>1000</v>
      </c>
      <c r="AD239" s="414"/>
      <c r="AE239" s="122">
        <v>0</v>
      </c>
      <c r="AF239" s="122">
        <v>0</v>
      </c>
      <c r="AG239" s="122">
        <v>0</v>
      </c>
      <c r="AH239" s="122">
        <v>2000</v>
      </c>
      <c r="AI239" s="122">
        <v>0</v>
      </c>
      <c r="AJ239" s="122">
        <v>0</v>
      </c>
      <c r="AK239" s="122">
        <v>0</v>
      </c>
      <c r="AL239" s="122">
        <v>0</v>
      </c>
      <c r="AM239" s="122">
        <v>0</v>
      </c>
      <c r="AN239" s="122">
        <v>0</v>
      </c>
      <c r="AO239" s="122">
        <v>0</v>
      </c>
      <c r="AP239" s="122">
        <v>0</v>
      </c>
      <c r="AQ239" s="122">
        <v>2000</v>
      </c>
      <c r="AR239" s="414"/>
      <c r="AS239" s="122">
        <v>0</v>
      </c>
      <c r="AT239" s="122">
        <v>0</v>
      </c>
      <c r="AU239" s="122">
        <v>0</v>
      </c>
      <c r="AV239" s="122">
        <v>2000</v>
      </c>
      <c r="AW239" s="122">
        <v>0</v>
      </c>
      <c r="AX239" s="122">
        <v>0</v>
      </c>
      <c r="AY239" s="122">
        <v>0</v>
      </c>
      <c r="AZ239" s="122">
        <v>0</v>
      </c>
      <c r="BA239" s="122">
        <v>0</v>
      </c>
      <c r="BB239" s="122">
        <v>0</v>
      </c>
      <c r="BC239" s="122">
        <v>0</v>
      </c>
      <c r="BD239" s="122">
        <v>0</v>
      </c>
      <c r="BE239" s="122">
        <v>2000</v>
      </c>
      <c r="BF239" s="414"/>
    </row>
    <row r="240" spans="1:58" s="413" customFormat="1" ht="12" hidden="1" customHeight="1" outlineLevel="1">
      <c r="A240" s="428">
        <v>550</v>
      </c>
      <c r="B240" s="416" t="s">
        <v>317</v>
      </c>
      <c r="C240" s="122">
        <v>2058</v>
      </c>
      <c r="D240" s="122">
        <v>2058</v>
      </c>
      <c r="E240" s="122">
        <v>102.9</v>
      </c>
      <c r="F240" s="122">
        <v>102.9</v>
      </c>
      <c r="G240" s="122">
        <v>102.9</v>
      </c>
      <c r="H240" s="122">
        <v>102.9</v>
      </c>
      <c r="I240" s="122">
        <v>102.9</v>
      </c>
      <c r="J240" s="122">
        <v>102.9</v>
      </c>
      <c r="K240" s="122">
        <v>102.9</v>
      </c>
      <c r="L240" s="122">
        <v>102.9</v>
      </c>
      <c r="M240" s="122">
        <v>102.9</v>
      </c>
      <c r="N240" s="122">
        <v>102.9</v>
      </c>
      <c r="O240" s="122">
        <v>5145</v>
      </c>
      <c r="P240" s="414"/>
      <c r="Q240" s="122">
        <v>724</v>
      </c>
      <c r="R240" s="122">
        <v>724</v>
      </c>
      <c r="S240" s="122">
        <v>36.200000000000003</v>
      </c>
      <c r="T240" s="122">
        <v>36.200000000000003</v>
      </c>
      <c r="U240" s="122">
        <v>36.200000000000003</v>
      </c>
      <c r="V240" s="122">
        <v>36.200000000000003</v>
      </c>
      <c r="W240" s="122">
        <v>36.200000000000003</v>
      </c>
      <c r="X240" s="122">
        <v>36.200000000000003</v>
      </c>
      <c r="Y240" s="122">
        <v>36.200000000000003</v>
      </c>
      <c r="Z240" s="122">
        <v>36.200000000000003</v>
      </c>
      <c r="AA240" s="122">
        <v>36.200000000000003</v>
      </c>
      <c r="AB240" s="122">
        <v>36.200000000000003</v>
      </c>
      <c r="AC240" s="122">
        <v>1810</v>
      </c>
      <c r="AD240" s="414"/>
      <c r="AE240" s="122">
        <v>486</v>
      </c>
      <c r="AF240" s="122">
        <v>486</v>
      </c>
      <c r="AG240" s="122">
        <v>24.3</v>
      </c>
      <c r="AH240" s="122">
        <v>24.3</v>
      </c>
      <c r="AI240" s="122">
        <v>24.3</v>
      </c>
      <c r="AJ240" s="122">
        <v>24.3</v>
      </c>
      <c r="AK240" s="122">
        <v>24.3</v>
      </c>
      <c r="AL240" s="122">
        <v>24.3</v>
      </c>
      <c r="AM240" s="122">
        <v>24.3</v>
      </c>
      <c r="AN240" s="122">
        <v>24.3</v>
      </c>
      <c r="AO240" s="122">
        <v>24.3</v>
      </c>
      <c r="AP240" s="122">
        <v>24.3</v>
      </c>
      <c r="AQ240" s="122">
        <v>1215</v>
      </c>
      <c r="AR240" s="414"/>
      <c r="AS240" s="122">
        <v>648</v>
      </c>
      <c r="AT240" s="122">
        <v>648</v>
      </c>
      <c r="AU240" s="122">
        <v>32.4</v>
      </c>
      <c r="AV240" s="122">
        <v>32.4</v>
      </c>
      <c r="AW240" s="122">
        <v>32.4</v>
      </c>
      <c r="AX240" s="122">
        <v>32.4</v>
      </c>
      <c r="AY240" s="122">
        <v>32.4</v>
      </c>
      <c r="AZ240" s="122">
        <v>32.4</v>
      </c>
      <c r="BA240" s="122">
        <v>32.4</v>
      </c>
      <c r="BB240" s="122">
        <v>32.4</v>
      </c>
      <c r="BC240" s="122">
        <v>32.4</v>
      </c>
      <c r="BD240" s="122">
        <v>32.4</v>
      </c>
      <c r="BE240" s="122">
        <v>1620</v>
      </c>
      <c r="BF240" s="414"/>
    </row>
    <row r="241" spans="1:58" s="413" customFormat="1" ht="12" hidden="1" customHeight="1" outlineLevel="1">
      <c r="A241" s="428">
        <v>570</v>
      </c>
      <c r="B241" s="416" t="s">
        <v>318</v>
      </c>
      <c r="C241" s="122">
        <v>0</v>
      </c>
      <c r="D241" s="122">
        <v>0</v>
      </c>
      <c r="E241" s="122">
        <v>0</v>
      </c>
      <c r="F241" s="122">
        <v>0</v>
      </c>
      <c r="G241" s="122">
        <v>0</v>
      </c>
      <c r="H241" s="122">
        <v>0</v>
      </c>
      <c r="I241" s="122">
        <v>0</v>
      </c>
      <c r="J241" s="122">
        <v>0</v>
      </c>
      <c r="K241" s="122">
        <v>0</v>
      </c>
      <c r="L241" s="122">
        <v>0</v>
      </c>
      <c r="M241" s="122">
        <v>0</v>
      </c>
      <c r="N241" s="122">
        <v>0</v>
      </c>
      <c r="O241" s="122">
        <v>0</v>
      </c>
      <c r="P241" s="414"/>
      <c r="Q241" s="122">
        <v>0</v>
      </c>
      <c r="R241" s="122">
        <v>0</v>
      </c>
      <c r="S241" s="122">
        <v>0</v>
      </c>
      <c r="T241" s="122">
        <v>405</v>
      </c>
      <c r="U241" s="122">
        <v>405</v>
      </c>
      <c r="V241" s="122">
        <v>405</v>
      </c>
      <c r="W241" s="122">
        <v>405</v>
      </c>
      <c r="X241" s="122">
        <v>405</v>
      </c>
      <c r="Y241" s="122">
        <v>405</v>
      </c>
      <c r="Z241" s="122">
        <v>405</v>
      </c>
      <c r="AA241" s="122">
        <v>405</v>
      </c>
      <c r="AB241" s="122">
        <v>405</v>
      </c>
      <c r="AC241" s="122">
        <v>4050</v>
      </c>
      <c r="AD241" s="414"/>
      <c r="AE241" s="122">
        <v>0</v>
      </c>
      <c r="AF241" s="122">
        <v>0</v>
      </c>
      <c r="AG241" s="122">
        <v>0</v>
      </c>
      <c r="AH241" s="122">
        <v>622.6875</v>
      </c>
      <c r="AI241" s="122">
        <v>622.6875</v>
      </c>
      <c r="AJ241" s="122">
        <v>622.6875</v>
      </c>
      <c r="AK241" s="122">
        <v>622.6875</v>
      </c>
      <c r="AL241" s="122">
        <v>622.6875</v>
      </c>
      <c r="AM241" s="122">
        <v>622.6875</v>
      </c>
      <c r="AN241" s="122">
        <v>622.6875</v>
      </c>
      <c r="AO241" s="122">
        <v>622.6875</v>
      </c>
      <c r="AP241" s="122">
        <v>622.6875</v>
      </c>
      <c r="AQ241" s="122">
        <v>6226.875</v>
      </c>
      <c r="AR241" s="414"/>
      <c r="AS241" s="122">
        <v>0</v>
      </c>
      <c r="AT241" s="122">
        <v>0</v>
      </c>
      <c r="AU241" s="122">
        <v>0</v>
      </c>
      <c r="AV241" s="122">
        <v>851.00625000000002</v>
      </c>
      <c r="AW241" s="122">
        <v>851.00625000000002</v>
      </c>
      <c r="AX241" s="122">
        <v>851.00625000000002</v>
      </c>
      <c r="AY241" s="122">
        <v>851.00625000000002</v>
      </c>
      <c r="AZ241" s="122">
        <v>851.00625000000002</v>
      </c>
      <c r="BA241" s="122">
        <v>851.00625000000002</v>
      </c>
      <c r="BB241" s="122">
        <v>851.00625000000002</v>
      </c>
      <c r="BC241" s="122">
        <v>851.00625000000002</v>
      </c>
      <c r="BD241" s="122">
        <v>851.00625000000002</v>
      </c>
      <c r="BE241" s="122">
        <v>8510.0625</v>
      </c>
      <c r="BF241" s="414"/>
    </row>
    <row r="242" spans="1:58" s="413" customFormat="1" ht="12" hidden="1" customHeight="1" outlineLevel="1">
      <c r="A242" s="428">
        <v>580</v>
      </c>
      <c r="B242" s="416" t="s">
        <v>319</v>
      </c>
      <c r="C242" s="122">
        <v>0</v>
      </c>
      <c r="D242" s="122">
        <v>0</v>
      </c>
      <c r="E242" s="122">
        <v>0</v>
      </c>
      <c r="F242" s="122">
        <v>0</v>
      </c>
      <c r="G242" s="122">
        <v>0</v>
      </c>
      <c r="H242" s="122">
        <v>0</v>
      </c>
      <c r="I242" s="122">
        <v>0</v>
      </c>
      <c r="J242" s="122">
        <v>0</v>
      </c>
      <c r="K242" s="122">
        <v>0</v>
      </c>
      <c r="L242" s="122">
        <v>0</v>
      </c>
      <c r="M242" s="122">
        <v>0</v>
      </c>
      <c r="N242" s="122">
        <v>0</v>
      </c>
      <c r="O242" s="122">
        <v>0</v>
      </c>
      <c r="P242" s="414"/>
      <c r="Q242" s="122">
        <v>0</v>
      </c>
      <c r="R242" s="122">
        <v>0</v>
      </c>
      <c r="S242" s="122">
        <v>0</v>
      </c>
      <c r="T242" s="122">
        <v>0</v>
      </c>
      <c r="U242" s="122">
        <v>0</v>
      </c>
      <c r="V242" s="122">
        <v>0</v>
      </c>
      <c r="W242" s="122">
        <v>0</v>
      </c>
      <c r="X242" s="122">
        <v>0</v>
      </c>
      <c r="Y242" s="122">
        <v>0</v>
      </c>
      <c r="Z242" s="122">
        <v>0</v>
      </c>
      <c r="AA242" s="122">
        <v>0</v>
      </c>
      <c r="AB242" s="122">
        <v>0</v>
      </c>
      <c r="AC242" s="122">
        <v>0</v>
      </c>
      <c r="AD242" s="414"/>
      <c r="AE242" s="122">
        <v>0</v>
      </c>
      <c r="AF242" s="122">
        <v>0</v>
      </c>
      <c r="AG242" s="122">
        <v>0</v>
      </c>
      <c r="AH242" s="122">
        <v>0</v>
      </c>
      <c r="AI242" s="122">
        <v>0</v>
      </c>
      <c r="AJ242" s="122">
        <v>0</v>
      </c>
      <c r="AK242" s="122">
        <v>0</v>
      </c>
      <c r="AL242" s="122">
        <v>0</v>
      </c>
      <c r="AM242" s="122">
        <v>0</v>
      </c>
      <c r="AN242" s="122">
        <v>0</v>
      </c>
      <c r="AO242" s="122">
        <v>0</v>
      </c>
      <c r="AP242" s="122">
        <v>0</v>
      </c>
      <c r="AQ242" s="122">
        <v>0</v>
      </c>
      <c r="AR242" s="414"/>
      <c r="AS242" s="122">
        <v>0</v>
      </c>
      <c r="AT242" s="122">
        <v>0</v>
      </c>
      <c r="AU242" s="122">
        <v>0</v>
      </c>
      <c r="AV242" s="122">
        <v>0</v>
      </c>
      <c r="AW242" s="122">
        <v>0</v>
      </c>
      <c r="AX242" s="122">
        <v>0</v>
      </c>
      <c r="AY242" s="122">
        <v>0</v>
      </c>
      <c r="AZ242" s="122">
        <v>0</v>
      </c>
      <c r="BA242" s="122">
        <v>0</v>
      </c>
      <c r="BB242" s="122">
        <v>0</v>
      </c>
      <c r="BC242" s="122">
        <v>0</v>
      </c>
      <c r="BD242" s="122">
        <v>0</v>
      </c>
      <c r="BE242" s="122">
        <v>0</v>
      </c>
      <c r="BF242" s="414"/>
    </row>
    <row r="243" spans="1:58" s="413" customFormat="1" ht="12" hidden="1" customHeight="1" outlineLevel="1">
      <c r="A243" s="428">
        <v>581</v>
      </c>
      <c r="B243" s="416" t="s">
        <v>320</v>
      </c>
      <c r="C243" s="122">
        <v>0</v>
      </c>
      <c r="D243" s="122">
        <v>0</v>
      </c>
      <c r="E243" s="122">
        <v>0</v>
      </c>
      <c r="F243" s="122">
        <v>0</v>
      </c>
      <c r="G243" s="122">
        <v>0</v>
      </c>
      <c r="H243" s="122">
        <v>0</v>
      </c>
      <c r="I243" s="122">
        <v>0</v>
      </c>
      <c r="J243" s="122">
        <v>0</v>
      </c>
      <c r="K243" s="122">
        <v>0</v>
      </c>
      <c r="L243" s="122">
        <v>0</v>
      </c>
      <c r="M243" s="122">
        <v>0</v>
      </c>
      <c r="N243" s="122">
        <v>0</v>
      </c>
      <c r="O243" s="122">
        <v>0</v>
      </c>
      <c r="P243" s="414"/>
      <c r="Q243" s="122">
        <v>0</v>
      </c>
      <c r="R243" s="122">
        <v>0</v>
      </c>
      <c r="S243" s="122">
        <v>0</v>
      </c>
      <c r="T243" s="122">
        <v>0</v>
      </c>
      <c r="U243" s="122">
        <v>0</v>
      </c>
      <c r="V243" s="122">
        <v>0</v>
      </c>
      <c r="W243" s="122">
        <v>0</v>
      </c>
      <c r="X243" s="122">
        <v>0</v>
      </c>
      <c r="Y243" s="122">
        <v>0</v>
      </c>
      <c r="Z243" s="122">
        <v>0</v>
      </c>
      <c r="AA243" s="122">
        <v>0</v>
      </c>
      <c r="AB243" s="122">
        <v>0</v>
      </c>
      <c r="AC243" s="122">
        <v>0</v>
      </c>
      <c r="AD243" s="414"/>
      <c r="AE243" s="122">
        <v>0</v>
      </c>
      <c r="AF243" s="122">
        <v>0</v>
      </c>
      <c r="AG243" s="122">
        <v>0</v>
      </c>
      <c r="AH243" s="122">
        <v>0</v>
      </c>
      <c r="AI243" s="122">
        <v>0</v>
      </c>
      <c r="AJ243" s="122">
        <v>0</v>
      </c>
      <c r="AK243" s="122">
        <v>0</v>
      </c>
      <c r="AL243" s="122">
        <v>0</v>
      </c>
      <c r="AM243" s="122">
        <v>0</v>
      </c>
      <c r="AN243" s="122">
        <v>0</v>
      </c>
      <c r="AO243" s="122">
        <v>0</v>
      </c>
      <c r="AP243" s="122">
        <v>0</v>
      </c>
      <c r="AQ243" s="122">
        <v>0</v>
      </c>
      <c r="AR243" s="414"/>
      <c r="AS243" s="122">
        <v>0</v>
      </c>
      <c r="AT243" s="122">
        <v>0</v>
      </c>
      <c r="AU243" s="122">
        <v>0</v>
      </c>
      <c r="AV243" s="122">
        <v>0</v>
      </c>
      <c r="AW243" s="122">
        <v>0</v>
      </c>
      <c r="AX243" s="122">
        <v>0</v>
      </c>
      <c r="AY243" s="122">
        <v>0</v>
      </c>
      <c r="AZ243" s="122">
        <v>0</v>
      </c>
      <c r="BA243" s="122">
        <v>0</v>
      </c>
      <c r="BB243" s="122">
        <v>0</v>
      </c>
      <c r="BC243" s="122">
        <v>0</v>
      </c>
      <c r="BD243" s="122">
        <v>0</v>
      </c>
      <c r="BE243" s="122">
        <v>0</v>
      </c>
      <c r="BF243" s="414"/>
    </row>
    <row r="244" spans="1:58" s="413" customFormat="1" ht="12" hidden="1" customHeight="1" outlineLevel="1">
      <c r="A244" s="428">
        <v>582</v>
      </c>
      <c r="B244" s="416" t="s">
        <v>321</v>
      </c>
      <c r="C244" s="122">
        <v>0</v>
      </c>
      <c r="D244" s="122">
        <v>0</v>
      </c>
      <c r="E244" s="122">
        <v>0</v>
      </c>
      <c r="F244" s="122">
        <v>0</v>
      </c>
      <c r="G244" s="122">
        <v>0</v>
      </c>
      <c r="H244" s="122">
        <v>0</v>
      </c>
      <c r="I244" s="122">
        <v>0</v>
      </c>
      <c r="J244" s="122">
        <v>0</v>
      </c>
      <c r="K244" s="122">
        <v>0</v>
      </c>
      <c r="L244" s="122">
        <v>0</v>
      </c>
      <c r="M244" s="122">
        <v>0</v>
      </c>
      <c r="N244" s="122">
        <v>0</v>
      </c>
      <c r="O244" s="122">
        <v>0</v>
      </c>
      <c r="P244" s="414"/>
      <c r="Q244" s="122">
        <v>0</v>
      </c>
      <c r="R244" s="122">
        <v>0</v>
      </c>
      <c r="S244" s="122">
        <v>0</v>
      </c>
      <c r="T244" s="122">
        <v>0</v>
      </c>
      <c r="U244" s="122">
        <v>0</v>
      </c>
      <c r="V244" s="122">
        <v>0</v>
      </c>
      <c r="W244" s="122">
        <v>0</v>
      </c>
      <c r="X244" s="122">
        <v>0</v>
      </c>
      <c r="Y244" s="122">
        <v>0</v>
      </c>
      <c r="Z244" s="122">
        <v>0</v>
      </c>
      <c r="AA244" s="122">
        <v>0</v>
      </c>
      <c r="AB244" s="122">
        <v>0</v>
      </c>
      <c r="AC244" s="122">
        <v>0</v>
      </c>
      <c r="AD244" s="414"/>
      <c r="AE244" s="122">
        <v>0</v>
      </c>
      <c r="AF244" s="122">
        <v>0</v>
      </c>
      <c r="AG244" s="122">
        <v>0</v>
      </c>
      <c r="AH244" s="122">
        <v>0</v>
      </c>
      <c r="AI244" s="122">
        <v>0</v>
      </c>
      <c r="AJ244" s="122">
        <v>0</v>
      </c>
      <c r="AK244" s="122">
        <v>0</v>
      </c>
      <c r="AL244" s="122">
        <v>0</v>
      </c>
      <c r="AM244" s="122">
        <v>0</v>
      </c>
      <c r="AN244" s="122">
        <v>0</v>
      </c>
      <c r="AO244" s="122">
        <v>0</v>
      </c>
      <c r="AP244" s="122">
        <v>0</v>
      </c>
      <c r="AQ244" s="122">
        <v>0</v>
      </c>
      <c r="AR244" s="414"/>
      <c r="AS244" s="122">
        <v>0</v>
      </c>
      <c r="AT244" s="122">
        <v>0</v>
      </c>
      <c r="AU244" s="122">
        <v>0</v>
      </c>
      <c r="AV244" s="122">
        <v>0</v>
      </c>
      <c r="AW244" s="122">
        <v>0</v>
      </c>
      <c r="AX244" s="122">
        <v>0</v>
      </c>
      <c r="AY244" s="122">
        <v>0</v>
      </c>
      <c r="AZ244" s="122">
        <v>0</v>
      </c>
      <c r="BA244" s="122">
        <v>0</v>
      </c>
      <c r="BB244" s="122">
        <v>0</v>
      </c>
      <c r="BC244" s="122">
        <v>0</v>
      </c>
      <c r="BD244" s="122">
        <v>0</v>
      </c>
      <c r="BE244" s="122">
        <v>0</v>
      </c>
      <c r="BF244" s="414"/>
    </row>
    <row r="245" spans="1:58" s="413" customFormat="1" ht="12" hidden="1" customHeight="1" outlineLevel="1">
      <c r="A245" s="428">
        <v>583</v>
      </c>
      <c r="B245" s="416" t="s">
        <v>322</v>
      </c>
      <c r="C245" s="122">
        <v>0</v>
      </c>
      <c r="D245" s="122">
        <v>0</v>
      </c>
      <c r="E245" s="122">
        <v>0</v>
      </c>
      <c r="F245" s="122">
        <v>0</v>
      </c>
      <c r="G245" s="122">
        <v>0</v>
      </c>
      <c r="H245" s="122">
        <v>0</v>
      </c>
      <c r="I245" s="122">
        <v>0</v>
      </c>
      <c r="J245" s="122">
        <v>0</v>
      </c>
      <c r="K245" s="122">
        <v>0</v>
      </c>
      <c r="L245" s="122">
        <v>0</v>
      </c>
      <c r="M245" s="122">
        <v>0</v>
      </c>
      <c r="N245" s="122">
        <v>0</v>
      </c>
      <c r="O245" s="122">
        <v>0</v>
      </c>
      <c r="P245" s="414"/>
      <c r="Q245" s="122">
        <v>0</v>
      </c>
      <c r="R245" s="122">
        <v>0</v>
      </c>
      <c r="S245" s="122">
        <v>0</v>
      </c>
      <c r="T245" s="122">
        <v>0</v>
      </c>
      <c r="U245" s="122">
        <v>0</v>
      </c>
      <c r="V245" s="122">
        <v>0</v>
      </c>
      <c r="W245" s="122">
        <v>0</v>
      </c>
      <c r="X245" s="122">
        <v>0</v>
      </c>
      <c r="Y245" s="122">
        <v>0</v>
      </c>
      <c r="Z245" s="122">
        <v>0</v>
      </c>
      <c r="AA245" s="122">
        <v>0</v>
      </c>
      <c r="AB245" s="122">
        <v>0</v>
      </c>
      <c r="AC245" s="122">
        <v>0</v>
      </c>
      <c r="AD245" s="414"/>
      <c r="AE245" s="122">
        <v>0</v>
      </c>
      <c r="AF245" s="122">
        <v>0</v>
      </c>
      <c r="AG245" s="122">
        <v>0</v>
      </c>
      <c r="AH245" s="122">
        <v>0</v>
      </c>
      <c r="AI245" s="122">
        <v>0</v>
      </c>
      <c r="AJ245" s="122">
        <v>0</v>
      </c>
      <c r="AK245" s="122">
        <v>0</v>
      </c>
      <c r="AL245" s="122">
        <v>0</v>
      </c>
      <c r="AM245" s="122">
        <v>0</v>
      </c>
      <c r="AN245" s="122">
        <v>0</v>
      </c>
      <c r="AO245" s="122">
        <v>0</v>
      </c>
      <c r="AP245" s="122">
        <v>0</v>
      </c>
      <c r="AQ245" s="122">
        <v>0</v>
      </c>
      <c r="AR245" s="414"/>
      <c r="AS245" s="122">
        <v>0</v>
      </c>
      <c r="AT245" s="122">
        <v>0</v>
      </c>
      <c r="AU245" s="122">
        <v>0</v>
      </c>
      <c r="AV245" s="122">
        <v>0</v>
      </c>
      <c r="AW245" s="122">
        <v>0</v>
      </c>
      <c r="AX245" s="122">
        <v>0</v>
      </c>
      <c r="AY245" s="122">
        <v>0</v>
      </c>
      <c r="AZ245" s="122">
        <v>0</v>
      </c>
      <c r="BA245" s="122">
        <v>0</v>
      </c>
      <c r="BB245" s="122">
        <v>0</v>
      </c>
      <c r="BC245" s="122">
        <v>0</v>
      </c>
      <c r="BD245" s="122">
        <v>0</v>
      </c>
      <c r="BE245" s="122">
        <v>0</v>
      </c>
      <c r="BF245" s="414"/>
    </row>
    <row r="246" spans="1:58" s="413" customFormat="1" ht="12" hidden="1" customHeight="1" outlineLevel="1">
      <c r="A246" s="428">
        <v>584</v>
      </c>
      <c r="B246" s="416" t="s">
        <v>323</v>
      </c>
      <c r="C246" s="122">
        <v>0</v>
      </c>
      <c r="D246" s="122">
        <v>0</v>
      </c>
      <c r="E246" s="122">
        <v>0</v>
      </c>
      <c r="F246" s="122">
        <v>0</v>
      </c>
      <c r="G246" s="122">
        <v>0</v>
      </c>
      <c r="H246" s="122">
        <v>0</v>
      </c>
      <c r="I246" s="122">
        <v>0</v>
      </c>
      <c r="J246" s="122">
        <v>0</v>
      </c>
      <c r="K246" s="122">
        <v>0</v>
      </c>
      <c r="L246" s="122">
        <v>0</v>
      </c>
      <c r="M246" s="122">
        <v>0</v>
      </c>
      <c r="N246" s="122">
        <v>0</v>
      </c>
      <c r="O246" s="122">
        <v>0</v>
      </c>
      <c r="P246" s="414"/>
      <c r="Q246" s="122">
        <v>0</v>
      </c>
      <c r="R246" s="122">
        <v>0</v>
      </c>
      <c r="S246" s="122">
        <v>0</v>
      </c>
      <c r="T246" s="122">
        <v>0</v>
      </c>
      <c r="U246" s="122">
        <v>0</v>
      </c>
      <c r="V246" s="122">
        <v>0</v>
      </c>
      <c r="W246" s="122">
        <v>0</v>
      </c>
      <c r="X246" s="122">
        <v>0</v>
      </c>
      <c r="Y246" s="122">
        <v>0</v>
      </c>
      <c r="Z246" s="122">
        <v>0</v>
      </c>
      <c r="AA246" s="122">
        <v>0</v>
      </c>
      <c r="AB246" s="122">
        <v>0</v>
      </c>
      <c r="AC246" s="122">
        <v>0</v>
      </c>
      <c r="AD246" s="414"/>
      <c r="AE246" s="122">
        <v>0</v>
      </c>
      <c r="AF246" s="122">
        <v>0</v>
      </c>
      <c r="AG246" s="122">
        <v>0</v>
      </c>
      <c r="AH246" s="122">
        <v>0</v>
      </c>
      <c r="AI246" s="122">
        <v>0</v>
      </c>
      <c r="AJ246" s="122">
        <v>0</v>
      </c>
      <c r="AK246" s="122">
        <v>0</v>
      </c>
      <c r="AL246" s="122">
        <v>0</v>
      </c>
      <c r="AM246" s="122">
        <v>0</v>
      </c>
      <c r="AN246" s="122">
        <v>0</v>
      </c>
      <c r="AO246" s="122">
        <v>0</v>
      </c>
      <c r="AP246" s="122">
        <v>0</v>
      </c>
      <c r="AQ246" s="122">
        <v>0</v>
      </c>
      <c r="AR246" s="414"/>
      <c r="AS246" s="122">
        <v>0</v>
      </c>
      <c r="AT246" s="122">
        <v>0</v>
      </c>
      <c r="AU246" s="122">
        <v>0</v>
      </c>
      <c r="AV246" s="122">
        <v>0</v>
      </c>
      <c r="AW246" s="122">
        <v>0</v>
      </c>
      <c r="AX246" s="122">
        <v>0</v>
      </c>
      <c r="AY246" s="122">
        <v>0</v>
      </c>
      <c r="AZ246" s="122">
        <v>0</v>
      </c>
      <c r="BA246" s="122">
        <v>0</v>
      </c>
      <c r="BB246" s="122">
        <v>0</v>
      </c>
      <c r="BC246" s="122">
        <v>0</v>
      </c>
      <c r="BD246" s="122">
        <v>0</v>
      </c>
      <c r="BE246" s="122">
        <v>0</v>
      </c>
      <c r="BF246" s="414"/>
    </row>
    <row r="247" spans="1:58" s="413" customFormat="1" ht="12" hidden="1" customHeight="1" outlineLevel="1">
      <c r="A247" s="428">
        <v>585</v>
      </c>
      <c r="B247" s="416" t="s">
        <v>324</v>
      </c>
      <c r="C247" s="122">
        <v>0</v>
      </c>
      <c r="D247" s="122">
        <v>0</v>
      </c>
      <c r="E247" s="122">
        <v>0</v>
      </c>
      <c r="F247" s="122">
        <v>0</v>
      </c>
      <c r="G247" s="122">
        <v>0</v>
      </c>
      <c r="H247" s="122">
        <v>0</v>
      </c>
      <c r="I247" s="122">
        <v>0</v>
      </c>
      <c r="J247" s="122">
        <v>0</v>
      </c>
      <c r="K247" s="122">
        <v>0</v>
      </c>
      <c r="L247" s="122">
        <v>0</v>
      </c>
      <c r="M247" s="122">
        <v>0</v>
      </c>
      <c r="N247" s="122">
        <v>0</v>
      </c>
      <c r="O247" s="122">
        <v>0</v>
      </c>
      <c r="P247" s="414"/>
      <c r="Q247" s="122">
        <v>0</v>
      </c>
      <c r="R247" s="122">
        <v>0</v>
      </c>
      <c r="S247" s="122">
        <v>0</v>
      </c>
      <c r="T247" s="122">
        <v>0</v>
      </c>
      <c r="U247" s="122">
        <v>0</v>
      </c>
      <c r="V247" s="122">
        <v>0</v>
      </c>
      <c r="W247" s="122">
        <v>0</v>
      </c>
      <c r="X247" s="122">
        <v>0</v>
      </c>
      <c r="Y247" s="122">
        <v>0</v>
      </c>
      <c r="Z247" s="122">
        <v>0</v>
      </c>
      <c r="AA247" s="122">
        <v>0</v>
      </c>
      <c r="AB247" s="122">
        <v>0</v>
      </c>
      <c r="AC247" s="122">
        <v>0</v>
      </c>
      <c r="AD247" s="414"/>
      <c r="AE247" s="122">
        <v>0</v>
      </c>
      <c r="AF247" s="122">
        <v>0</v>
      </c>
      <c r="AG247" s="122">
        <v>0</v>
      </c>
      <c r="AH247" s="122">
        <v>0</v>
      </c>
      <c r="AI247" s="122">
        <v>0</v>
      </c>
      <c r="AJ247" s="122">
        <v>0</v>
      </c>
      <c r="AK247" s="122">
        <v>0</v>
      </c>
      <c r="AL247" s="122">
        <v>0</v>
      </c>
      <c r="AM247" s="122">
        <v>0</v>
      </c>
      <c r="AN247" s="122">
        <v>0</v>
      </c>
      <c r="AO247" s="122">
        <v>0</v>
      </c>
      <c r="AP247" s="122">
        <v>0</v>
      </c>
      <c r="AQ247" s="122">
        <v>0</v>
      </c>
      <c r="AR247" s="414"/>
      <c r="AS247" s="122">
        <v>0</v>
      </c>
      <c r="AT247" s="122">
        <v>0</v>
      </c>
      <c r="AU247" s="122">
        <v>0</v>
      </c>
      <c r="AV247" s="122">
        <v>0</v>
      </c>
      <c r="AW247" s="122">
        <v>0</v>
      </c>
      <c r="AX247" s="122">
        <v>0</v>
      </c>
      <c r="AY247" s="122">
        <v>0</v>
      </c>
      <c r="AZ247" s="122">
        <v>0</v>
      </c>
      <c r="BA247" s="122">
        <v>0</v>
      </c>
      <c r="BB247" s="122">
        <v>0</v>
      </c>
      <c r="BC247" s="122">
        <v>0</v>
      </c>
      <c r="BD247" s="122">
        <v>0</v>
      </c>
      <c r="BE247" s="122">
        <v>0</v>
      </c>
      <c r="BF247" s="414"/>
    </row>
    <row r="248" spans="1:58" s="413" customFormat="1" ht="12" hidden="1" customHeight="1" outlineLevel="1">
      <c r="A248" s="428">
        <v>586</v>
      </c>
      <c r="B248" s="416" t="s">
        <v>325</v>
      </c>
      <c r="C248" s="122">
        <v>0</v>
      </c>
      <c r="D248" s="122">
        <v>0</v>
      </c>
      <c r="E248" s="122">
        <v>0</v>
      </c>
      <c r="F248" s="122">
        <v>0</v>
      </c>
      <c r="G248" s="122">
        <v>0</v>
      </c>
      <c r="H248" s="122">
        <v>0</v>
      </c>
      <c r="I248" s="122">
        <v>0</v>
      </c>
      <c r="J248" s="122">
        <v>0</v>
      </c>
      <c r="K248" s="122">
        <v>0</v>
      </c>
      <c r="L248" s="122">
        <v>0</v>
      </c>
      <c r="M248" s="122">
        <v>0</v>
      </c>
      <c r="N248" s="122">
        <v>0</v>
      </c>
      <c r="O248" s="122">
        <v>0</v>
      </c>
      <c r="P248" s="414"/>
      <c r="Q248" s="122">
        <v>0</v>
      </c>
      <c r="R248" s="122">
        <v>0</v>
      </c>
      <c r="S248" s="122">
        <v>0</v>
      </c>
      <c r="T248" s="122">
        <v>0</v>
      </c>
      <c r="U248" s="122">
        <v>0</v>
      </c>
      <c r="V248" s="122">
        <v>0</v>
      </c>
      <c r="W248" s="122">
        <v>0</v>
      </c>
      <c r="X248" s="122">
        <v>0</v>
      </c>
      <c r="Y248" s="122">
        <v>0</v>
      </c>
      <c r="Z248" s="122">
        <v>0</v>
      </c>
      <c r="AA248" s="122">
        <v>0</v>
      </c>
      <c r="AB248" s="122">
        <v>0</v>
      </c>
      <c r="AC248" s="122">
        <v>0</v>
      </c>
      <c r="AD248" s="414"/>
      <c r="AE248" s="122">
        <v>0</v>
      </c>
      <c r="AF248" s="122">
        <v>0</v>
      </c>
      <c r="AG248" s="122">
        <v>0</v>
      </c>
      <c r="AH248" s="122">
        <v>0</v>
      </c>
      <c r="AI248" s="122">
        <v>0</v>
      </c>
      <c r="AJ248" s="122">
        <v>0</v>
      </c>
      <c r="AK248" s="122">
        <v>0</v>
      </c>
      <c r="AL248" s="122">
        <v>0</v>
      </c>
      <c r="AM248" s="122">
        <v>0</v>
      </c>
      <c r="AN248" s="122">
        <v>0</v>
      </c>
      <c r="AO248" s="122">
        <v>0</v>
      </c>
      <c r="AP248" s="122">
        <v>0</v>
      </c>
      <c r="AQ248" s="122">
        <v>0</v>
      </c>
      <c r="AR248" s="414"/>
      <c r="AS248" s="122">
        <v>0</v>
      </c>
      <c r="AT248" s="122">
        <v>0</v>
      </c>
      <c r="AU248" s="122">
        <v>0</v>
      </c>
      <c r="AV248" s="122">
        <v>0</v>
      </c>
      <c r="AW248" s="122">
        <v>0</v>
      </c>
      <c r="AX248" s="122">
        <v>0</v>
      </c>
      <c r="AY248" s="122">
        <v>0</v>
      </c>
      <c r="AZ248" s="122">
        <v>0</v>
      </c>
      <c r="BA248" s="122">
        <v>0</v>
      </c>
      <c r="BB248" s="122">
        <v>0</v>
      </c>
      <c r="BC248" s="122">
        <v>0</v>
      </c>
      <c r="BD248" s="122">
        <v>0</v>
      </c>
      <c r="BE248" s="122">
        <v>0</v>
      </c>
      <c r="BF248" s="414"/>
    </row>
    <row r="249" spans="1:58" s="413" customFormat="1" ht="12" hidden="1" customHeight="1" outlineLevel="1">
      <c r="A249" s="428">
        <v>587</v>
      </c>
      <c r="B249" s="416" t="s">
        <v>326</v>
      </c>
      <c r="C249" s="122">
        <v>0</v>
      </c>
      <c r="D249" s="122">
        <v>0</v>
      </c>
      <c r="E249" s="122">
        <v>0</v>
      </c>
      <c r="F249" s="122">
        <v>0</v>
      </c>
      <c r="G249" s="122">
        <v>0</v>
      </c>
      <c r="H249" s="122">
        <v>0</v>
      </c>
      <c r="I249" s="122">
        <v>0</v>
      </c>
      <c r="J249" s="122">
        <v>0</v>
      </c>
      <c r="K249" s="122">
        <v>0</v>
      </c>
      <c r="L249" s="122">
        <v>0</v>
      </c>
      <c r="M249" s="122">
        <v>0</v>
      </c>
      <c r="N249" s="122">
        <v>0</v>
      </c>
      <c r="O249" s="122">
        <v>0</v>
      </c>
      <c r="P249" s="414"/>
      <c r="Q249" s="122">
        <v>0</v>
      </c>
      <c r="R249" s="122">
        <v>0</v>
      </c>
      <c r="S249" s="122">
        <v>0</v>
      </c>
      <c r="T249" s="122">
        <v>0</v>
      </c>
      <c r="U249" s="122">
        <v>0</v>
      </c>
      <c r="V249" s="122">
        <v>0</v>
      </c>
      <c r="W249" s="122">
        <v>0</v>
      </c>
      <c r="X249" s="122">
        <v>0</v>
      </c>
      <c r="Y249" s="122">
        <v>0</v>
      </c>
      <c r="Z249" s="122">
        <v>0</v>
      </c>
      <c r="AA249" s="122">
        <v>0</v>
      </c>
      <c r="AB249" s="122">
        <v>0</v>
      </c>
      <c r="AC249" s="122">
        <v>0</v>
      </c>
      <c r="AD249" s="414"/>
      <c r="AE249" s="122">
        <v>0</v>
      </c>
      <c r="AF249" s="122">
        <v>0</v>
      </c>
      <c r="AG249" s="122">
        <v>0</v>
      </c>
      <c r="AH249" s="122">
        <v>0</v>
      </c>
      <c r="AI249" s="122">
        <v>0</v>
      </c>
      <c r="AJ249" s="122">
        <v>0</v>
      </c>
      <c r="AK249" s="122">
        <v>0</v>
      </c>
      <c r="AL249" s="122">
        <v>0</v>
      </c>
      <c r="AM249" s="122">
        <v>0</v>
      </c>
      <c r="AN249" s="122">
        <v>0</v>
      </c>
      <c r="AO249" s="122">
        <v>0</v>
      </c>
      <c r="AP249" s="122">
        <v>0</v>
      </c>
      <c r="AQ249" s="122">
        <v>0</v>
      </c>
      <c r="AR249" s="414"/>
      <c r="AS249" s="122">
        <v>0</v>
      </c>
      <c r="AT249" s="122">
        <v>0</v>
      </c>
      <c r="AU249" s="122">
        <v>0</v>
      </c>
      <c r="AV249" s="122">
        <v>0</v>
      </c>
      <c r="AW249" s="122">
        <v>0</v>
      </c>
      <c r="AX249" s="122">
        <v>0</v>
      </c>
      <c r="AY249" s="122">
        <v>0</v>
      </c>
      <c r="AZ249" s="122">
        <v>0</v>
      </c>
      <c r="BA249" s="122">
        <v>0</v>
      </c>
      <c r="BB249" s="122">
        <v>0</v>
      </c>
      <c r="BC249" s="122">
        <v>0</v>
      </c>
      <c r="BD249" s="122">
        <v>0</v>
      </c>
      <c r="BE249" s="122">
        <v>0</v>
      </c>
      <c r="BF249" s="414"/>
    </row>
    <row r="250" spans="1:58" s="413" customFormat="1" ht="12" hidden="1" customHeight="1" outlineLevel="1">
      <c r="A250" s="428">
        <v>588</v>
      </c>
      <c r="B250" s="416" t="s">
        <v>327</v>
      </c>
      <c r="C250" s="122">
        <v>0</v>
      </c>
      <c r="D250" s="122">
        <v>0</v>
      </c>
      <c r="E250" s="122">
        <v>0</v>
      </c>
      <c r="F250" s="122">
        <v>0</v>
      </c>
      <c r="G250" s="122">
        <v>0</v>
      </c>
      <c r="H250" s="122">
        <v>0</v>
      </c>
      <c r="I250" s="122">
        <v>0</v>
      </c>
      <c r="J250" s="122">
        <v>0</v>
      </c>
      <c r="K250" s="122">
        <v>0</v>
      </c>
      <c r="L250" s="122">
        <v>0</v>
      </c>
      <c r="M250" s="122">
        <v>0</v>
      </c>
      <c r="N250" s="122">
        <v>0</v>
      </c>
      <c r="O250" s="122">
        <v>0</v>
      </c>
      <c r="P250" s="414"/>
      <c r="Q250" s="122">
        <v>0</v>
      </c>
      <c r="R250" s="122">
        <v>0</v>
      </c>
      <c r="S250" s="122">
        <v>0</v>
      </c>
      <c r="T250" s="122">
        <v>0</v>
      </c>
      <c r="U250" s="122">
        <v>0</v>
      </c>
      <c r="V250" s="122">
        <v>0</v>
      </c>
      <c r="W250" s="122">
        <v>0</v>
      </c>
      <c r="X250" s="122">
        <v>0</v>
      </c>
      <c r="Y250" s="122">
        <v>0</v>
      </c>
      <c r="Z250" s="122">
        <v>0</v>
      </c>
      <c r="AA250" s="122">
        <v>0</v>
      </c>
      <c r="AB250" s="122">
        <v>0</v>
      </c>
      <c r="AC250" s="122">
        <v>0</v>
      </c>
      <c r="AD250" s="414"/>
      <c r="AE250" s="122">
        <v>0</v>
      </c>
      <c r="AF250" s="122">
        <v>0</v>
      </c>
      <c r="AG250" s="122">
        <v>0</v>
      </c>
      <c r="AH250" s="122">
        <v>0</v>
      </c>
      <c r="AI250" s="122">
        <v>0</v>
      </c>
      <c r="AJ250" s="122">
        <v>0</v>
      </c>
      <c r="AK250" s="122">
        <v>0</v>
      </c>
      <c r="AL250" s="122">
        <v>0</v>
      </c>
      <c r="AM250" s="122">
        <v>0</v>
      </c>
      <c r="AN250" s="122">
        <v>0</v>
      </c>
      <c r="AO250" s="122">
        <v>0</v>
      </c>
      <c r="AP250" s="122">
        <v>0</v>
      </c>
      <c r="AQ250" s="122">
        <v>0</v>
      </c>
      <c r="AR250" s="414"/>
      <c r="AS250" s="122">
        <v>0</v>
      </c>
      <c r="AT250" s="122">
        <v>0</v>
      </c>
      <c r="AU250" s="122">
        <v>0</v>
      </c>
      <c r="AV250" s="122">
        <v>0</v>
      </c>
      <c r="AW250" s="122">
        <v>0</v>
      </c>
      <c r="AX250" s="122">
        <v>0</v>
      </c>
      <c r="AY250" s="122">
        <v>0</v>
      </c>
      <c r="AZ250" s="122">
        <v>0</v>
      </c>
      <c r="BA250" s="122">
        <v>0</v>
      </c>
      <c r="BB250" s="122">
        <v>0</v>
      </c>
      <c r="BC250" s="122">
        <v>0</v>
      </c>
      <c r="BD250" s="122">
        <v>0</v>
      </c>
      <c r="BE250" s="122">
        <v>0</v>
      </c>
      <c r="BF250" s="414"/>
    </row>
    <row r="251" spans="1:58" s="413" customFormat="1" ht="12" hidden="1" customHeight="1" outlineLevel="1">
      <c r="A251" s="428">
        <v>589</v>
      </c>
      <c r="B251" s="416" t="s">
        <v>328</v>
      </c>
      <c r="C251" s="122">
        <v>0</v>
      </c>
      <c r="D251" s="122">
        <v>0</v>
      </c>
      <c r="E251" s="122">
        <v>0</v>
      </c>
      <c r="F251" s="122">
        <v>0</v>
      </c>
      <c r="G251" s="122">
        <v>0</v>
      </c>
      <c r="H251" s="122">
        <v>0</v>
      </c>
      <c r="I251" s="122">
        <v>0</v>
      </c>
      <c r="J251" s="122">
        <v>0</v>
      </c>
      <c r="K251" s="122">
        <v>0</v>
      </c>
      <c r="L251" s="122">
        <v>0</v>
      </c>
      <c r="M251" s="122">
        <v>0</v>
      </c>
      <c r="N251" s="122">
        <v>0</v>
      </c>
      <c r="O251" s="122">
        <v>0</v>
      </c>
      <c r="P251" s="414"/>
      <c r="Q251" s="122">
        <v>0</v>
      </c>
      <c r="R251" s="122">
        <v>0</v>
      </c>
      <c r="S251" s="122">
        <v>0</v>
      </c>
      <c r="T251" s="122">
        <v>0</v>
      </c>
      <c r="U251" s="122">
        <v>0</v>
      </c>
      <c r="V251" s="122">
        <v>0</v>
      </c>
      <c r="W251" s="122">
        <v>0</v>
      </c>
      <c r="X251" s="122">
        <v>0</v>
      </c>
      <c r="Y251" s="122">
        <v>0</v>
      </c>
      <c r="Z251" s="122">
        <v>0</v>
      </c>
      <c r="AA251" s="122">
        <v>0</v>
      </c>
      <c r="AB251" s="122">
        <v>0</v>
      </c>
      <c r="AC251" s="122">
        <v>0</v>
      </c>
      <c r="AD251" s="414"/>
      <c r="AE251" s="122">
        <v>0</v>
      </c>
      <c r="AF251" s="122">
        <v>0</v>
      </c>
      <c r="AG251" s="122">
        <v>0</v>
      </c>
      <c r="AH251" s="122">
        <v>0</v>
      </c>
      <c r="AI251" s="122">
        <v>0</v>
      </c>
      <c r="AJ251" s="122">
        <v>0</v>
      </c>
      <c r="AK251" s="122">
        <v>0</v>
      </c>
      <c r="AL251" s="122">
        <v>0</v>
      </c>
      <c r="AM251" s="122">
        <v>0</v>
      </c>
      <c r="AN251" s="122">
        <v>0</v>
      </c>
      <c r="AO251" s="122">
        <v>0</v>
      </c>
      <c r="AP251" s="122">
        <v>0</v>
      </c>
      <c r="AQ251" s="122">
        <v>0</v>
      </c>
      <c r="AR251" s="414"/>
      <c r="AS251" s="122">
        <v>0</v>
      </c>
      <c r="AT251" s="122">
        <v>0</v>
      </c>
      <c r="AU251" s="122">
        <v>0</v>
      </c>
      <c r="AV251" s="122">
        <v>0</v>
      </c>
      <c r="AW251" s="122">
        <v>0</v>
      </c>
      <c r="AX251" s="122">
        <v>0</v>
      </c>
      <c r="AY251" s="122">
        <v>0</v>
      </c>
      <c r="AZ251" s="122">
        <v>0</v>
      </c>
      <c r="BA251" s="122">
        <v>0</v>
      </c>
      <c r="BB251" s="122">
        <v>0</v>
      </c>
      <c r="BC251" s="122">
        <v>0</v>
      </c>
      <c r="BD251" s="122">
        <v>0</v>
      </c>
      <c r="BE251" s="122">
        <v>0</v>
      </c>
      <c r="BF251" s="414"/>
    </row>
    <row r="252" spans="1:58" s="413" customFormat="1" ht="12" hidden="1" customHeight="1" outlineLevel="1">
      <c r="A252" s="428">
        <v>591</v>
      </c>
      <c r="B252" s="416" t="s">
        <v>329</v>
      </c>
      <c r="C252" s="122">
        <v>0</v>
      </c>
      <c r="D252" s="122">
        <v>0</v>
      </c>
      <c r="E252" s="122">
        <v>0</v>
      </c>
      <c r="F252" s="122">
        <v>0</v>
      </c>
      <c r="G252" s="122">
        <v>0</v>
      </c>
      <c r="H252" s="122">
        <v>0</v>
      </c>
      <c r="I252" s="122">
        <v>0</v>
      </c>
      <c r="J252" s="122">
        <v>0</v>
      </c>
      <c r="K252" s="122">
        <v>0</v>
      </c>
      <c r="L252" s="122">
        <v>0</v>
      </c>
      <c r="M252" s="122">
        <v>0</v>
      </c>
      <c r="N252" s="122">
        <v>0</v>
      </c>
      <c r="O252" s="122">
        <v>0</v>
      </c>
      <c r="P252" s="414"/>
      <c r="Q252" s="122">
        <v>0</v>
      </c>
      <c r="R252" s="122">
        <v>3703.21875</v>
      </c>
      <c r="S252" s="122">
        <v>0</v>
      </c>
      <c r="T252" s="122">
        <v>0</v>
      </c>
      <c r="U252" s="122">
        <v>3703.21875</v>
      </c>
      <c r="V252" s="122">
        <v>0</v>
      </c>
      <c r="W252" s="122">
        <v>0</v>
      </c>
      <c r="X252" s="122">
        <v>3703.21875</v>
      </c>
      <c r="Y252" s="122">
        <v>0</v>
      </c>
      <c r="Z252" s="122">
        <v>0</v>
      </c>
      <c r="AA252" s="122">
        <v>3703.21875</v>
      </c>
      <c r="AB252" s="122">
        <v>0</v>
      </c>
      <c r="AC252" s="122">
        <v>14812.875</v>
      </c>
      <c r="AD252" s="414"/>
      <c r="AE252" s="122">
        <v>0</v>
      </c>
      <c r="AF252" s="122">
        <v>5665.9246874999999</v>
      </c>
      <c r="AG252" s="122">
        <v>0</v>
      </c>
      <c r="AH252" s="122">
        <v>0</v>
      </c>
      <c r="AI252" s="122">
        <v>5665.9246874999999</v>
      </c>
      <c r="AJ252" s="122">
        <v>0</v>
      </c>
      <c r="AK252" s="122">
        <v>0</v>
      </c>
      <c r="AL252" s="122">
        <v>5665.9246874999999</v>
      </c>
      <c r="AM252" s="122">
        <v>0</v>
      </c>
      <c r="AN252" s="122">
        <v>0</v>
      </c>
      <c r="AO252" s="122">
        <v>5665.9246874999999</v>
      </c>
      <c r="AP252" s="122">
        <v>0</v>
      </c>
      <c r="AQ252" s="122">
        <v>22663.69875</v>
      </c>
      <c r="AR252" s="414"/>
      <c r="AS252" s="122">
        <v>0</v>
      </c>
      <c r="AT252" s="122">
        <v>7705.6575750000002</v>
      </c>
      <c r="AU252" s="122">
        <v>0</v>
      </c>
      <c r="AV252" s="122">
        <v>0</v>
      </c>
      <c r="AW252" s="122">
        <v>7705.6575750000002</v>
      </c>
      <c r="AX252" s="122">
        <v>0</v>
      </c>
      <c r="AY252" s="122">
        <v>0</v>
      </c>
      <c r="AZ252" s="122">
        <v>7705.6575750000002</v>
      </c>
      <c r="BA252" s="122">
        <v>0</v>
      </c>
      <c r="BB252" s="122">
        <v>0</v>
      </c>
      <c r="BC252" s="122">
        <v>7705.6575750000002</v>
      </c>
      <c r="BD252" s="122">
        <v>0</v>
      </c>
      <c r="BE252" s="122">
        <v>30822.630300000001</v>
      </c>
      <c r="BF252" s="414"/>
    </row>
    <row r="253" spans="1:58" s="413" customFormat="1" ht="12" hidden="1" customHeight="1" outlineLevel="1">
      <c r="A253" s="428">
        <v>595</v>
      </c>
      <c r="B253" s="416" t="s">
        <v>166</v>
      </c>
      <c r="C253" s="122">
        <v>0</v>
      </c>
      <c r="D253" s="122">
        <v>0</v>
      </c>
      <c r="E253" s="122">
        <v>0</v>
      </c>
      <c r="F253" s="122">
        <v>0</v>
      </c>
      <c r="G253" s="122">
        <v>0</v>
      </c>
      <c r="H253" s="122">
        <v>0</v>
      </c>
      <c r="I253" s="122">
        <v>0</v>
      </c>
      <c r="J253" s="122">
        <v>0</v>
      </c>
      <c r="K253" s="122">
        <v>0</v>
      </c>
      <c r="L253" s="122">
        <v>0</v>
      </c>
      <c r="M253" s="122">
        <v>0</v>
      </c>
      <c r="N253" s="122">
        <v>0</v>
      </c>
      <c r="O253" s="122">
        <v>0</v>
      </c>
      <c r="P253" s="414"/>
      <c r="Q253" s="122">
        <v>0</v>
      </c>
      <c r="R253" s="122">
        <v>0</v>
      </c>
      <c r="S253" s="122">
        <v>0</v>
      </c>
      <c r="T253" s="122">
        <v>0</v>
      </c>
      <c r="U253" s="122">
        <v>0</v>
      </c>
      <c r="V253" s="122">
        <v>0</v>
      </c>
      <c r="W253" s="122">
        <v>0</v>
      </c>
      <c r="X253" s="122">
        <v>0</v>
      </c>
      <c r="Y253" s="122">
        <v>0</v>
      </c>
      <c r="Z253" s="122">
        <v>0</v>
      </c>
      <c r="AA253" s="122">
        <v>0</v>
      </c>
      <c r="AB253" s="122">
        <v>0</v>
      </c>
      <c r="AC253" s="122">
        <v>0</v>
      </c>
      <c r="AD253" s="414"/>
      <c r="AE253" s="122">
        <v>0</v>
      </c>
      <c r="AF253" s="122">
        <v>0</v>
      </c>
      <c r="AG253" s="122">
        <v>0</v>
      </c>
      <c r="AH253" s="122">
        <v>0</v>
      </c>
      <c r="AI253" s="122">
        <v>0</v>
      </c>
      <c r="AJ253" s="122">
        <v>0</v>
      </c>
      <c r="AK253" s="122">
        <v>0</v>
      </c>
      <c r="AL253" s="122">
        <v>0</v>
      </c>
      <c r="AM253" s="122">
        <v>0</v>
      </c>
      <c r="AN253" s="122">
        <v>0</v>
      </c>
      <c r="AO253" s="122">
        <v>0</v>
      </c>
      <c r="AP253" s="122">
        <v>0</v>
      </c>
      <c r="AQ253" s="122">
        <v>0</v>
      </c>
      <c r="AR253" s="414"/>
      <c r="AS253" s="122">
        <v>0</v>
      </c>
      <c r="AT253" s="122">
        <v>0</v>
      </c>
      <c r="AU253" s="122">
        <v>0</v>
      </c>
      <c r="AV253" s="122">
        <v>0</v>
      </c>
      <c r="AW253" s="122">
        <v>0</v>
      </c>
      <c r="AX253" s="122">
        <v>0</v>
      </c>
      <c r="AY253" s="122">
        <v>0</v>
      </c>
      <c r="AZ253" s="122">
        <v>0</v>
      </c>
      <c r="BA253" s="122">
        <v>0</v>
      </c>
      <c r="BB253" s="122">
        <v>0</v>
      </c>
      <c r="BC253" s="122">
        <v>0</v>
      </c>
      <c r="BD253" s="122">
        <v>0</v>
      </c>
      <c r="BE253" s="122">
        <v>0</v>
      </c>
      <c r="BF253" s="414"/>
    </row>
    <row r="254" spans="1:58" ht="12" hidden="1" customHeight="1" outlineLevel="1">
      <c r="A254" s="28"/>
      <c r="C254" s="122"/>
      <c r="D254" s="122"/>
      <c r="E254" s="12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  <c r="P254" s="126"/>
      <c r="Q254" s="122"/>
      <c r="R254" s="122"/>
      <c r="S254" s="122"/>
      <c r="T254" s="122"/>
      <c r="U254" s="122"/>
      <c r="V254" s="122"/>
      <c r="W254" s="122"/>
      <c r="X254" s="122"/>
      <c r="Y254" s="122"/>
      <c r="Z254" s="122"/>
      <c r="AA254" s="122"/>
      <c r="AB254" s="122"/>
      <c r="AC254" s="122"/>
      <c r="AD254" s="126"/>
      <c r="AE254" s="122"/>
      <c r="AF254" s="122"/>
      <c r="AG254" s="122"/>
      <c r="AH254" s="122"/>
      <c r="AI254" s="122"/>
      <c r="AJ254" s="122"/>
      <c r="AK254" s="122"/>
      <c r="AL254" s="122"/>
      <c r="AM254" s="122"/>
      <c r="AN254" s="122"/>
      <c r="AO254" s="122"/>
      <c r="AP254" s="122"/>
      <c r="AQ254" s="122"/>
      <c r="AR254" s="126"/>
      <c r="AS254" s="122"/>
      <c r="AT254" s="122"/>
      <c r="AU254" s="122"/>
      <c r="AV254" s="122"/>
      <c r="AW254" s="122"/>
      <c r="AX254" s="122"/>
      <c r="AY254" s="122"/>
      <c r="AZ254" s="122"/>
      <c r="BA254" s="122"/>
      <c r="BB254" s="122"/>
      <c r="BC254" s="122"/>
      <c r="BD254" s="122"/>
      <c r="BE254" s="122"/>
      <c r="BF254" s="126"/>
    </row>
    <row r="255" spans="1:58" ht="12" customHeight="1" collapsed="1">
      <c r="A255" s="28"/>
      <c r="B255" s="1" t="s">
        <v>139</v>
      </c>
      <c r="C255" s="4">
        <f t="shared" ref="C255:O255" si="138">SUM(C224:C254)</f>
        <v>2344.166666666667</v>
      </c>
      <c r="D255" s="4">
        <f t="shared" si="138"/>
        <v>2344.166666666667</v>
      </c>
      <c r="E255" s="4">
        <f t="shared" si="138"/>
        <v>489.06666666666706</v>
      </c>
      <c r="F255" s="4">
        <f t="shared" si="138"/>
        <v>8961.0666666666675</v>
      </c>
      <c r="G255" s="4">
        <f t="shared" si="138"/>
        <v>489.06666666666706</v>
      </c>
      <c r="H255" s="4">
        <f t="shared" si="138"/>
        <v>489.06666666666706</v>
      </c>
      <c r="I255" s="4">
        <f t="shared" si="138"/>
        <v>4655.7333333333363</v>
      </c>
      <c r="J255" s="4">
        <f t="shared" si="138"/>
        <v>4655.7333333333363</v>
      </c>
      <c r="K255" s="4">
        <f t="shared" si="138"/>
        <v>4655.7333333333363</v>
      </c>
      <c r="L255" s="4">
        <f t="shared" si="138"/>
        <v>4655.7333333333363</v>
      </c>
      <c r="M255" s="4">
        <f t="shared" si="138"/>
        <v>4655.7333333333363</v>
      </c>
      <c r="N255" s="4">
        <f t="shared" si="138"/>
        <v>4655.7333333333363</v>
      </c>
      <c r="O255" s="4">
        <f t="shared" si="138"/>
        <v>43051</v>
      </c>
      <c r="P255" s="126">
        <f>O255-SUM(C255:N255)</f>
        <v>0</v>
      </c>
      <c r="Q255" s="4">
        <f t="shared" ref="Q255:AC255" si="139">SUM(Q224:Q254)</f>
        <v>1974</v>
      </c>
      <c r="R255" s="4">
        <f t="shared" si="139"/>
        <v>10056.03791666667</v>
      </c>
      <c r="S255" s="4">
        <f t="shared" si="139"/>
        <v>5665.0191666666697</v>
      </c>
      <c r="T255" s="4">
        <f t="shared" si="139"/>
        <v>7070.0191666666697</v>
      </c>
      <c r="U255" s="4">
        <f t="shared" si="139"/>
        <v>9773.2379166666688</v>
      </c>
      <c r="V255" s="4">
        <f t="shared" si="139"/>
        <v>6070.0191666666697</v>
      </c>
      <c r="W255" s="4">
        <f t="shared" si="139"/>
        <v>6070.0191666666697</v>
      </c>
      <c r="X255" s="4">
        <f t="shared" si="139"/>
        <v>9773.2379166666688</v>
      </c>
      <c r="Y255" s="4">
        <f t="shared" si="139"/>
        <v>6070.0191666666697</v>
      </c>
      <c r="Z255" s="4">
        <f t="shared" si="139"/>
        <v>6070.0191666666697</v>
      </c>
      <c r="AA255" s="4">
        <f t="shared" si="139"/>
        <v>9773.2379166666688</v>
      </c>
      <c r="AB255" s="4">
        <f t="shared" si="139"/>
        <v>6070.0191666666697</v>
      </c>
      <c r="AC255" s="4">
        <f t="shared" si="139"/>
        <v>89218.705000000002</v>
      </c>
      <c r="AD255" s="126">
        <f>AC255-SUM(Q255:AB255)</f>
        <v>4783.8191666666389</v>
      </c>
      <c r="AE255" s="4">
        <f t="shared" ref="AE255:AQ255" si="140">SUM(AE224:AE254)</f>
        <v>1861</v>
      </c>
      <c r="AF255" s="4">
        <f t="shared" si="140"/>
        <v>9932.4105208333312</v>
      </c>
      <c r="AG255" s="4">
        <f t="shared" si="140"/>
        <v>3804.7858333333302</v>
      </c>
      <c r="AH255" s="4">
        <f t="shared" si="140"/>
        <v>6427.4733333333306</v>
      </c>
      <c r="AI255" s="4">
        <f t="shared" si="140"/>
        <v>10093.398020833331</v>
      </c>
      <c r="AJ255" s="4">
        <f t="shared" si="140"/>
        <v>4427.4733333333297</v>
      </c>
      <c r="AK255" s="4">
        <f t="shared" si="140"/>
        <v>4427.4733333333297</v>
      </c>
      <c r="AL255" s="4">
        <f t="shared" si="140"/>
        <v>10093.398020833331</v>
      </c>
      <c r="AM255" s="4">
        <f t="shared" si="140"/>
        <v>4427.4733333333297</v>
      </c>
      <c r="AN255" s="4">
        <f t="shared" si="140"/>
        <v>4427.4733333333297</v>
      </c>
      <c r="AO255" s="4">
        <f t="shared" si="140"/>
        <v>10093.398020833331</v>
      </c>
      <c r="AP255" s="4">
        <f t="shared" si="140"/>
        <v>4427.4733333333297</v>
      </c>
      <c r="AQ255" s="4">
        <f t="shared" si="140"/>
        <v>77471.403749999998</v>
      </c>
      <c r="AR255" s="126">
        <f>AQ255-SUM(AE255:AP255)</f>
        <v>3028.1733333333686</v>
      </c>
      <c r="AS255" s="4">
        <f t="shared" ref="AS255:BE255" si="141">SUM(AS224:AS254)</f>
        <v>2160.5</v>
      </c>
      <c r="AT255" s="4">
        <f t="shared" si="141"/>
        <v>11950.480491666667</v>
      </c>
      <c r="AU255" s="4">
        <f t="shared" si="141"/>
        <v>3629.2229166666671</v>
      </c>
      <c r="AV255" s="4">
        <f t="shared" si="141"/>
        <v>6480.229166666667</v>
      </c>
      <c r="AW255" s="4">
        <f t="shared" si="141"/>
        <v>12185.886741666667</v>
      </c>
      <c r="AX255" s="4">
        <f t="shared" si="141"/>
        <v>4480.229166666667</v>
      </c>
      <c r="AY255" s="4">
        <f t="shared" si="141"/>
        <v>4480.229166666667</v>
      </c>
      <c r="AZ255" s="4">
        <f t="shared" si="141"/>
        <v>12185.886741666667</v>
      </c>
      <c r="BA255" s="4">
        <f t="shared" si="141"/>
        <v>4480.229166666667</v>
      </c>
      <c r="BB255" s="4">
        <f t="shared" si="141"/>
        <v>4480.229166666667</v>
      </c>
      <c r="BC255" s="4">
        <f t="shared" si="141"/>
        <v>12185.886741666667</v>
      </c>
      <c r="BD255" s="4">
        <f t="shared" si="141"/>
        <v>4480.229166666667</v>
      </c>
      <c r="BE255" s="4">
        <f t="shared" si="141"/>
        <v>86114.567800000004</v>
      </c>
      <c r="BF255" s="126">
        <f>BE255-SUM(AS255:BD255)</f>
        <v>2935.3291666666773</v>
      </c>
    </row>
    <row r="256" spans="1:58" ht="12" hidden="1" customHeight="1" outlineLevel="1">
      <c r="A256" s="5"/>
      <c r="B256" s="9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126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126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126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126"/>
    </row>
    <row r="257" spans="1:58" ht="12" hidden="1" customHeight="1" outlineLevel="1">
      <c r="A257" s="27" t="s">
        <v>129</v>
      </c>
      <c r="C257" s="122"/>
      <c r="D257" s="122"/>
      <c r="E257" s="122"/>
      <c r="F257" s="122"/>
      <c r="G257" s="122"/>
      <c r="H257" s="122"/>
      <c r="I257" s="122"/>
      <c r="J257" s="122"/>
      <c r="K257" s="122"/>
      <c r="L257" s="122"/>
      <c r="M257" s="122"/>
      <c r="N257" s="122"/>
      <c r="O257" s="4"/>
      <c r="P257" s="126"/>
      <c r="Q257" s="122"/>
      <c r="R257" s="122"/>
      <c r="S257" s="122"/>
      <c r="T257" s="122"/>
      <c r="U257" s="122"/>
      <c r="V257" s="122"/>
      <c r="W257" s="122"/>
      <c r="X257" s="122"/>
      <c r="Y257" s="122"/>
      <c r="Z257" s="122"/>
      <c r="AA257" s="122"/>
      <c r="AB257" s="122"/>
      <c r="AC257" s="4"/>
      <c r="AD257" s="126"/>
      <c r="AE257" s="122"/>
      <c r="AF257" s="122"/>
      <c r="AG257" s="122"/>
      <c r="AH257" s="122"/>
      <c r="AI257" s="122"/>
      <c r="AJ257" s="122"/>
      <c r="AK257" s="122"/>
      <c r="AL257" s="122"/>
      <c r="AM257" s="122"/>
      <c r="AN257" s="122"/>
      <c r="AO257" s="122"/>
      <c r="AP257" s="122"/>
      <c r="AQ257" s="4"/>
      <c r="AR257" s="126"/>
      <c r="AS257" s="122"/>
      <c r="AT257" s="122"/>
      <c r="AU257" s="122"/>
      <c r="AV257" s="122"/>
      <c r="AW257" s="122"/>
      <c r="AX257" s="122"/>
      <c r="AY257" s="122"/>
      <c r="AZ257" s="122"/>
      <c r="BA257" s="122"/>
      <c r="BB257" s="122"/>
      <c r="BC257" s="122"/>
      <c r="BD257" s="122"/>
      <c r="BE257" s="4"/>
      <c r="BF257" s="126"/>
    </row>
    <row r="258" spans="1:58" ht="12" hidden="1" customHeight="1" outlineLevel="1">
      <c r="A258" s="28" t="s">
        <v>24</v>
      </c>
      <c r="C258" s="122"/>
      <c r="D258" s="122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  <c r="P258" s="126">
        <f t="shared" ref="P258" si="142">O258-SUM(C258:N258)</f>
        <v>0</v>
      </c>
      <c r="Q258" s="122"/>
      <c r="R258" s="122"/>
      <c r="S258" s="122"/>
      <c r="T258" s="122"/>
      <c r="U258" s="122"/>
      <c r="V258" s="122"/>
      <c r="W258" s="122"/>
      <c r="X258" s="122"/>
      <c r="Y258" s="122"/>
      <c r="Z258" s="122"/>
      <c r="AA258" s="122"/>
      <c r="AB258" s="122"/>
      <c r="AC258" s="122"/>
      <c r="AD258" s="126">
        <f t="shared" ref="AD258" si="143">AC258-SUM(Q258:AB258)</f>
        <v>0</v>
      </c>
      <c r="AE258" s="122"/>
      <c r="AF258" s="122"/>
      <c r="AG258" s="122"/>
      <c r="AH258" s="122"/>
      <c r="AI258" s="122"/>
      <c r="AJ258" s="122"/>
      <c r="AK258" s="122"/>
      <c r="AL258" s="122"/>
      <c r="AM258" s="122"/>
      <c r="AN258" s="122"/>
      <c r="AO258" s="122"/>
      <c r="AP258" s="122"/>
      <c r="AQ258" s="122"/>
      <c r="AR258" s="126">
        <f t="shared" ref="AR258" si="144">AQ258-SUM(AE258:AP258)</f>
        <v>0</v>
      </c>
      <c r="AS258" s="122"/>
      <c r="AT258" s="122"/>
      <c r="AU258" s="122"/>
      <c r="AV258" s="122"/>
      <c r="AW258" s="122"/>
      <c r="AX258" s="122"/>
      <c r="AY258" s="122"/>
      <c r="AZ258" s="122"/>
      <c r="BA258" s="122"/>
      <c r="BB258" s="122"/>
      <c r="BC258" s="122"/>
      <c r="BD258" s="122"/>
      <c r="BE258" s="122"/>
      <c r="BF258" s="126">
        <f t="shared" ref="BF258" si="145">BE258-SUM(AS258:BD258)</f>
        <v>0</v>
      </c>
    </row>
    <row r="259" spans="1:58" s="413" customFormat="1" ht="12" hidden="1" customHeight="1" outlineLevel="1">
      <c r="A259" s="428">
        <v>600</v>
      </c>
      <c r="B259" s="413" t="s">
        <v>129</v>
      </c>
      <c r="C259" s="122">
        <v>0</v>
      </c>
      <c r="D259" s="122">
        <v>0</v>
      </c>
      <c r="E259" s="122">
        <v>0</v>
      </c>
      <c r="F259" s="122">
        <v>0</v>
      </c>
      <c r="G259" s="122">
        <v>0</v>
      </c>
      <c r="H259" s="122">
        <v>0</v>
      </c>
      <c r="I259" s="122">
        <v>0</v>
      </c>
      <c r="J259" s="122">
        <v>0</v>
      </c>
      <c r="K259" s="122">
        <v>0</v>
      </c>
      <c r="L259" s="122">
        <v>0</v>
      </c>
      <c r="M259" s="122">
        <v>0</v>
      </c>
      <c r="N259" s="122">
        <v>0</v>
      </c>
      <c r="O259" s="122">
        <v>0</v>
      </c>
      <c r="P259" s="126">
        <f t="shared" ref="P259:P270" si="146">O259-SUM(C259:N259)</f>
        <v>0</v>
      </c>
      <c r="Q259" s="122">
        <v>0</v>
      </c>
      <c r="R259" s="122">
        <v>0</v>
      </c>
      <c r="S259" s="122">
        <v>0</v>
      </c>
      <c r="T259" s="122">
        <v>0</v>
      </c>
      <c r="U259" s="122">
        <v>0</v>
      </c>
      <c r="V259" s="122">
        <v>0</v>
      </c>
      <c r="W259" s="122">
        <v>0</v>
      </c>
      <c r="X259" s="122">
        <v>0</v>
      </c>
      <c r="Y259" s="122">
        <v>0</v>
      </c>
      <c r="Z259" s="122">
        <v>0</v>
      </c>
      <c r="AA259" s="122">
        <v>0</v>
      </c>
      <c r="AB259" s="122">
        <v>0</v>
      </c>
      <c r="AC259" s="122">
        <v>0</v>
      </c>
      <c r="AD259" s="126">
        <f t="shared" ref="AD259:AD270" si="147">AC259-SUM(Q259:AB259)</f>
        <v>0</v>
      </c>
      <c r="AE259" s="122">
        <v>0</v>
      </c>
      <c r="AF259" s="122">
        <v>0</v>
      </c>
      <c r="AG259" s="122">
        <v>0</v>
      </c>
      <c r="AH259" s="122">
        <v>0</v>
      </c>
      <c r="AI259" s="122">
        <v>0</v>
      </c>
      <c r="AJ259" s="122">
        <v>0</v>
      </c>
      <c r="AK259" s="122">
        <v>0</v>
      </c>
      <c r="AL259" s="122">
        <v>0</v>
      </c>
      <c r="AM259" s="122">
        <v>0</v>
      </c>
      <c r="AN259" s="122">
        <v>0</v>
      </c>
      <c r="AO259" s="122">
        <v>0</v>
      </c>
      <c r="AP259" s="122">
        <v>0</v>
      </c>
      <c r="AQ259" s="122">
        <v>0</v>
      </c>
      <c r="AR259" s="126">
        <f t="shared" ref="AR259:AR270" si="148">AQ259-SUM(AE259:AP259)</f>
        <v>0</v>
      </c>
      <c r="AS259" s="122">
        <v>0</v>
      </c>
      <c r="AT259" s="122">
        <v>0</v>
      </c>
      <c r="AU259" s="122">
        <v>0</v>
      </c>
      <c r="AV259" s="122">
        <v>0</v>
      </c>
      <c r="AW259" s="122">
        <v>0</v>
      </c>
      <c r="AX259" s="122">
        <v>0</v>
      </c>
      <c r="AY259" s="122">
        <v>0</v>
      </c>
      <c r="AZ259" s="122">
        <v>0</v>
      </c>
      <c r="BA259" s="122">
        <v>0</v>
      </c>
      <c r="BB259" s="122">
        <v>0</v>
      </c>
      <c r="BC259" s="122">
        <v>0</v>
      </c>
      <c r="BD259" s="122">
        <v>0</v>
      </c>
      <c r="BE259" s="122">
        <v>0</v>
      </c>
      <c r="BF259" s="126">
        <f t="shared" ref="BF259:BF270" si="149">BE259-SUM(AS259:BD259)</f>
        <v>0</v>
      </c>
    </row>
    <row r="260" spans="1:58" s="413" customFormat="1" ht="12" hidden="1" customHeight="1" outlineLevel="1">
      <c r="A260" s="428">
        <v>610</v>
      </c>
      <c r="B260" s="413" t="s">
        <v>330</v>
      </c>
      <c r="C260" s="122">
        <v>0</v>
      </c>
      <c r="D260" s="122">
        <v>0</v>
      </c>
      <c r="E260" s="122">
        <v>0</v>
      </c>
      <c r="F260" s="122">
        <v>0</v>
      </c>
      <c r="G260" s="122">
        <v>0</v>
      </c>
      <c r="H260" s="122">
        <v>0</v>
      </c>
      <c r="I260" s="122">
        <v>1860</v>
      </c>
      <c r="J260" s="122">
        <v>3720</v>
      </c>
      <c r="K260" s="122">
        <v>1860</v>
      </c>
      <c r="L260" s="122">
        <v>29760</v>
      </c>
      <c r="M260" s="122">
        <v>0</v>
      </c>
      <c r="N260" s="122">
        <v>0</v>
      </c>
      <c r="O260" s="122">
        <v>37200</v>
      </c>
      <c r="P260" s="126">
        <f t="shared" si="146"/>
        <v>0</v>
      </c>
      <c r="Q260" s="122">
        <v>0</v>
      </c>
      <c r="R260" s="122">
        <v>949.16666666666697</v>
      </c>
      <c r="S260" s="122">
        <v>949.16666666666697</v>
      </c>
      <c r="T260" s="122">
        <v>949.16666666666697</v>
      </c>
      <c r="U260" s="122">
        <v>949.16666666666697</v>
      </c>
      <c r="V260" s="122">
        <v>949.16666666666697</v>
      </c>
      <c r="W260" s="122">
        <v>949.16666666666697</v>
      </c>
      <c r="X260" s="122">
        <v>949.16666666666697</v>
      </c>
      <c r="Y260" s="122">
        <v>949.16666666666697</v>
      </c>
      <c r="Z260" s="122">
        <v>949.16666666666697</v>
      </c>
      <c r="AA260" s="122">
        <v>949.16666666666697</v>
      </c>
      <c r="AB260" s="122">
        <v>949.16666666666697</v>
      </c>
      <c r="AC260" s="122">
        <v>11390</v>
      </c>
      <c r="AD260" s="126">
        <f t="shared" si="147"/>
        <v>949.1666666666606</v>
      </c>
      <c r="AE260" s="122">
        <v>0</v>
      </c>
      <c r="AF260" s="122">
        <v>1113.75</v>
      </c>
      <c r="AG260" s="122">
        <v>1113.75</v>
      </c>
      <c r="AH260" s="122">
        <v>1113.75</v>
      </c>
      <c r="AI260" s="122">
        <v>1113.75</v>
      </c>
      <c r="AJ260" s="122">
        <v>1113.75</v>
      </c>
      <c r="AK260" s="122">
        <v>1113.75</v>
      </c>
      <c r="AL260" s="122">
        <v>1113.75</v>
      </c>
      <c r="AM260" s="122">
        <v>1113.75</v>
      </c>
      <c r="AN260" s="122">
        <v>1113.75</v>
      </c>
      <c r="AO260" s="122">
        <v>1113.75</v>
      </c>
      <c r="AP260" s="122">
        <v>1113.75</v>
      </c>
      <c r="AQ260" s="122">
        <v>13365</v>
      </c>
      <c r="AR260" s="126">
        <f t="shared" si="148"/>
        <v>1113.75</v>
      </c>
      <c r="AS260" s="122">
        <v>0</v>
      </c>
      <c r="AT260" s="122">
        <v>1485</v>
      </c>
      <c r="AU260" s="122">
        <v>1485</v>
      </c>
      <c r="AV260" s="122">
        <v>1485</v>
      </c>
      <c r="AW260" s="122">
        <v>1485</v>
      </c>
      <c r="AX260" s="122">
        <v>1485</v>
      </c>
      <c r="AY260" s="122">
        <v>1485</v>
      </c>
      <c r="AZ260" s="122">
        <v>1485</v>
      </c>
      <c r="BA260" s="122">
        <v>1485</v>
      </c>
      <c r="BB260" s="122">
        <v>1485</v>
      </c>
      <c r="BC260" s="122">
        <v>1485</v>
      </c>
      <c r="BD260" s="122">
        <v>1485</v>
      </c>
      <c r="BE260" s="122">
        <v>17820</v>
      </c>
      <c r="BF260" s="126">
        <f t="shared" si="149"/>
        <v>1485</v>
      </c>
    </row>
    <row r="261" spans="1:58" s="413" customFormat="1" ht="12" hidden="1" customHeight="1" outlineLevel="1">
      <c r="A261" s="428">
        <v>612</v>
      </c>
      <c r="B261" s="413" t="s">
        <v>331</v>
      </c>
      <c r="C261" s="122">
        <v>0</v>
      </c>
      <c r="D261" s="122">
        <v>0</v>
      </c>
      <c r="E261" s="122">
        <v>0</v>
      </c>
      <c r="F261" s="122">
        <v>0</v>
      </c>
      <c r="G261" s="122">
        <v>0</v>
      </c>
      <c r="H261" s="122">
        <v>0</v>
      </c>
      <c r="I261" s="122">
        <v>2465</v>
      </c>
      <c r="J261" s="122">
        <v>4930</v>
      </c>
      <c r="K261" s="122">
        <v>2465</v>
      </c>
      <c r="L261" s="122">
        <v>39440</v>
      </c>
      <c r="M261" s="122">
        <v>0</v>
      </c>
      <c r="N261" s="122">
        <v>0</v>
      </c>
      <c r="O261" s="122">
        <v>49300</v>
      </c>
      <c r="P261" s="126">
        <f t="shared" si="146"/>
        <v>0</v>
      </c>
      <c r="Q261" s="122">
        <v>0</v>
      </c>
      <c r="R261" s="122">
        <v>416.66666666666703</v>
      </c>
      <c r="S261" s="122">
        <v>416.66666666666703</v>
      </c>
      <c r="T261" s="122">
        <v>416.66666666666703</v>
      </c>
      <c r="U261" s="122">
        <v>416.66666666666703</v>
      </c>
      <c r="V261" s="122">
        <v>416.66666666666703</v>
      </c>
      <c r="W261" s="122">
        <v>416.66666666666703</v>
      </c>
      <c r="X261" s="122">
        <v>416.66666666666703</v>
      </c>
      <c r="Y261" s="122">
        <v>416.66666666666703</v>
      </c>
      <c r="Z261" s="122">
        <v>416.66666666666703</v>
      </c>
      <c r="AA261" s="122">
        <v>416.66666666666703</v>
      </c>
      <c r="AB261" s="122">
        <v>416.66666666666703</v>
      </c>
      <c r="AC261" s="122">
        <v>5000</v>
      </c>
      <c r="AD261" s="126">
        <f t="shared" si="147"/>
        <v>416.66666666666242</v>
      </c>
      <c r="AE261" s="122">
        <v>0</v>
      </c>
      <c r="AF261" s="122">
        <v>1449.13194444444</v>
      </c>
      <c r="AG261" s="122">
        <v>1449.13194444444</v>
      </c>
      <c r="AH261" s="122">
        <v>1449.13194444444</v>
      </c>
      <c r="AI261" s="122">
        <v>1449.13194444444</v>
      </c>
      <c r="AJ261" s="122">
        <v>1449.13194444444</v>
      </c>
      <c r="AK261" s="122">
        <v>1449.13194444444</v>
      </c>
      <c r="AL261" s="122">
        <v>1449.13194444444</v>
      </c>
      <c r="AM261" s="122">
        <v>1449.13194444444</v>
      </c>
      <c r="AN261" s="122">
        <v>1449.13194444444</v>
      </c>
      <c r="AO261" s="122">
        <v>1449.13194444444</v>
      </c>
      <c r="AP261" s="122">
        <v>1449.13194444444</v>
      </c>
      <c r="AQ261" s="122">
        <v>17389.583333333299</v>
      </c>
      <c r="AR261" s="126">
        <f t="shared" si="148"/>
        <v>1449.1319444444598</v>
      </c>
      <c r="AS261" s="122">
        <v>0</v>
      </c>
      <c r="AT261" s="122">
        <v>1616.6666666666699</v>
      </c>
      <c r="AU261" s="122">
        <v>1616.6666666666699</v>
      </c>
      <c r="AV261" s="122">
        <v>1616.6666666666699</v>
      </c>
      <c r="AW261" s="122">
        <v>1616.6666666666699</v>
      </c>
      <c r="AX261" s="122">
        <v>1616.6666666666699</v>
      </c>
      <c r="AY261" s="122">
        <v>1616.6666666666699</v>
      </c>
      <c r="AZ261" s="122">
        <v>1616.6666666666699</v>
      </c>
      <c r="BA261" s="122">
        <v>1616.6666666666699</v>
      </c>
      <c r="BB261" s="122">
        <v>1616.6666666666699</v>
      </c>
      <c r="BC261" s="122">
        <v>1616.6666666666699</v>
      </c>
      <c r="BD261" s="122">
        <v>1616.6666666666699</v>
      </c>
      <c r="BE261" s="122">
        <v>19400</v>
      </c>
      <c r="BF261" s="126">
        <f t="shared" si="149"/>
        <v>1616.6666666666315</v>
      </c>
    </row>
    <row r="262" spans="1:58" s="413" customFormat="1" ht="12" hidden="1" customHeight="1" outlineLevel="1">
      <c r="A262" s="428">
        <v>626</v>
      </c>
      <c r="B262" s="413" t="s">
        <v>332</v>
      </c>
      <c r="C262" s="122">
        <v>0</v>
      </c>
      <c r="D262" s="122">
        <v>0</v>
      </c>
      <c r="E262" s="122">
        <v>0</v>
      </c>
      <c r="F262" s="122">
        <v>0</v>
      </c>
      <c r="G262" s="122">
        <v>0</v>
      </c>
      <c r="H262" s="122">
        <v>0</v>
      </c>
      <c r="I262" s="122">
        <v>0</v>
      </c>
      <c r="J262" s="122">
        <v>0</v>
      </c>
      <c r="K262" s="122">
        <v>0</v>
      </c>
      <c r="L262" s="122">
        <v>0</v>
      </c>
      <c r="M262" s="122">
        <v>0</v>
      </c>
      <c r="N262" s="122">
        <v>0</v>
      </c>
      <c r="O262" s="122">
        <v>0</v>
      </c>
      <c r="P262" s="126">
        <f t="shared" si="146"/>
        <v>0</v>
      </c>
      <c r="Q262" s="122">
        <v>0</v>
      </c>
      <c r="R262" s="122">
        <v>0</v>
      </c>
      <c r="S262" s="122">
        <v>0</v>
      </c>
      <c r="T262" s="122">
        <v>0</v>
      </c>
      <c r="U262" s="122">
        <v>0</v>
      </c>
      <c r="V262" s="122">
        <v>0</v>
      </c>
      <c r="W262" s="122">
        <v>0</v>
      </c>
      <c r="X262" s="122">
        <v>0</v>
      </c>
      <c r="Y262" s="122">
        <v>0</v>
      </c>
      <c r="Z262" s="122">
        <v>0</v>
      </c>
      <c r="AA262" s="122">
        <v>0</v>
      </c>
      <c r="AB262" s="122">
        <v>0</v>
      </c>
      <c r="AC262" s="122">
        <v>0</v>
      </c>
      <c r="AD262" s="126">
        <f t="shared" si="147"/>
        <v>0</v>
      </c>
      <c r="AE262" s="122">
        <v>0</v>
      </c>
      <c r="AF262" s="122">
        <v>0</v>
      </c>
      <c r="AG262" s="122">
        <v>0</v>
      </c>
      <c r="AH262" s="122">
        <v>0</v>
      </c>
      <c r="AI262" s="122">
        <v>0</v>
      </c>
      <c r="AJ262" s="122">
        <v>0</v>
      </c>
      <c r="AK262" s="122">
        <v>0</v>
      </c>
      <c r="AL262" s="122">
        <v>0</v>
      </c>
      <c r="AM262" s="122">
        <v>0</v>
      </c>
      <c r="AN262" s="122">
        <v>0</v>
      </c>
      <c r="AO262" s="122">
        <v>0</v>
      </c>
      <c r="AP262" s="122">
        <v>0</v>
      </c>
      <c r="AQ262" s="122">
        <v>0</v>
      </c>
      <c r="AR262" s="126">
        <f t="shared" si="148"/>
        <v>0</v>
      </c>
      <c r="AS262" s="122">
        <v>0</v>
      </c>
      <c r="AT262" s="122">
        <v>0</v>
      </c>
      <c r="AU262" s="122">
        <v>0</v>
      </c>
      <c r="AV262" s="122">
        <v>0</v>
      </c>
      <c r="AW262" s="122">
        <v>0</v>
      </c>
      <c r="AX262" s="122">
        <v>0</v>
      </c>
      <c r="AY262" s="122">
        <v>0</v>
      </c>
      <c r="AZ262" s="122">
        <v>0</v>
      </c>
      <c r="BA262" s="122">
        <v>0</v>
      </c>
      <c r="BB262" s="122">
        <v>0</v>
      </c>
      <c r="BC262" s="122">
        <v>0</v>
      </c>
      <c r="BD262" s="122">
        <v>0</v>
      </c>
      <c r="BE262" s="122">
        <v>0</v>
      </c>
      <c r="BF262" s="126">
        <f t="shared" si="149"/>
        <v>0</v>
      </c>
    </row>
    <row r="263" spans="1:58" s="413" customFormat="1" ht="12" hidden="1" customHeight="1" outlineLevel="1">
      <c r="A263" s="428">
        <v>629</v>
      </c>
      <c r="B263" s="413" t="s">
        <v>333</v>
      </c>
      <c r="C263" s="122">
        <v>0</v>
      </c>
      <c r="D263" s="122">
        <v>0</v>
      </c>
      <c r="E263" s="122">
        <v>0</v>
      </c>
      <c r="F263" s="122">
        <v>0</v>
      </c>
      <c r="G263" s="122">
        <v>0</v>
      </c>
      <c r="H263" s="122">
        <v>0</v>
      </c>
      <c r="I263" s="122">
        <v>0</v>
      </c>
      <c r="J263" s="122">
        <v>0</v>
      </c>
      <c r="K263" s="122">
        <v>0</v>
      </c>
      <c r="L263" s="122">
        <v>0</v>
      </c>
      <c r="M263" s="122">
        <v>0</v>
      </c>
      <c r="N263" s="122">
        <v>0</v>
      </c>
      <c r="O263" s="122">
        <v>0</v>
      </c>
      <c r="P263" s="126">
        <f t="shared" si="146"/>
        <v>0</v>
      </c>
      <c r="Q263" s="122">
        <v>0</v>
      </c>
      <c r="R263" s="122">
        <v>0</v>
      </c>
      <c r="S263" s="122">
        <v>0</v>
      </c>
      <c r="T263" s="122">
        <v>0</v>
      </c>
      <c r="U263" s="122">
        <v>0</v>
      </c>
      <c r="V263" s="122">
        <v>0</v>
      </c>
      <c r="W263" s="122">
        <v>0</v>
      </c>
      <c r="X263" s="122">
        <v>0</v>
      </c>
      <c r="Y263" s="122">
        <v>0</v>
      </c>
      <c r="Z263" s="122">
        <v>0</v>
      </c>
      <c r="AA263" s="122">
        <v>0</v>
      </c>
      <c r="AB263" s="122">
        <v>0</v>
      </c>
      <c r="AC263" s="122">
        <v>0</v>
      </c>
      <c r="AD263" s="126">
        <f t="shared" si="147"/>
        <v>0</v>
      </c>
      <c r="AE263" s="122">
        <v>0</v>
      </c>
      <c r="AF263" s="122">
        <v>0</v>
      </c>
      <c r="AG263" s="122">
        <v>0</v>
      </c>
      <c r="AH263" s="122">
        <v>0</v>
      </c>
      <c r="AI263" s="122">
        <v>0</v>
      </c>
      <c r="AJ263" s="122">
        <v>0</v>
      </c>
      <c r="AK263" s="122">
        <v>0</v>
      </c>
      <c r="AL263" s="122">
        <v>0</v>
      </c>
      <c r="AM263" s="122">
        <v>0</v>
      </c>
      <c r="AN263" s="122">
        <v>0</v>
      </c>
      <c r="AO263" s="122">
        <v>0</v>
      </c>
      <c r="AP263" s="122">
        <v>0</v>
      </c>
      <c r="AQ263" s="122">
        <v>0</v>
      </c>
      <c r="AR263" s="126">
        <f t="shared" si="148"/>
        <v>0</v>
      </c>
      <c r="AS263" s="122">
        <v>0</v>
      </c>
      <c r="AT263" s="122">
        <v>0</v>
      </c>
      <c r="AU263" s="122">
        <v>0</v>
      </c>
      <c r="AV263" s="122">
        <v>0</v>
      </c>
      <c r="AW263" s="122">
        <v>0</v>
      </c>
      <c r="AX263" s="122">
        <v>0</v>
      </c>
      <c r="AY263" s="122">
        <v>0</v>
      </c>
      <c r="AZ263" s="122">
        <v>0</v>
      </c>
      <c r="BA263" s="122">
        <v>0</v>
      </c>
      <c r="BB263" s="122">
        <v>0</v>
      </c>
      <c r="BC263" s="122">
        <v>0</v>
      </c>
      <c r="BD263" s="122">
        <v>0</v>
      </c>
      <c r="BE263" s="122">
        <v>0</v>
      </c>
      <c r="BF263" s="126">
        <f t="shared" si="149"/>
        <v>0</v>
      </c>
    </row>
    <row r="264" spans="1:58" s="413" customFormat="1" ht="12" hidden="1" customHeight="1" outlineLevel="1">
      <c r="A264" s="428">
        <v>630</v>
      </c>
      <c r="B264" s="413" t="s">
        <v>334</v>
      </c>
      <c r="C264" s="122">
        <v>0</v>
      </c>
      <c r="D264" s="122">
        <v>0</v>
      </c>
      <c r="E264" s="122">
        <v>0</v>
      </c>
      <c r="F264" s="122">
        <v>0</v>
      </c>
      <c r="G264" s="122">
        <v>0</v>
      </c>
      <c r="H264" s="122">
        <v>0</v>
      </c>
      <c r="I264" s="122">
        <v>0</v>
      </c>
      <c r="J264" s="122">
        <v>0</v>
      </c>
      <c r="K264" s="122">
        <v>0</v>
      </c>
      <c r="L264" s="122">
        <v>0</v>
      </c>
      <c r="M264" s="122">
        <v>0</v>
      </c>
      <c r="N264" s="122">
        <v>0</v>
      </c>
      <c r="O264" s="122">
        <v>0</v>
      </c>
      <c r="P264" s="126">
        <f t="shared" si="146"/>
        <v>0</v>
      </c>
      <c r="Q264" s="122">
        <v>0</v>
      </c>
      <c r="R264" s="122">
        <v>0</v>
      </c>
      <c r="S264" s="122">
        <v>0</v>
      </c>
      <c r="T264" s="122">
        <v>0</v>
      </c>
      <c r="U264" s="122">
        <v>8910</v>
      </c>
      <c r="V264" s="122">
        <v>8910</v>
      </c>
      <c r="W264" s="122">
        <v>8910</v>
      </c>
      <c r="X264" s="122">
        <v>8910</v>
      </c>
      <c r="Y264" s="122">
        <v>8910</v>
      </c>
      <c r="Z264" s="122">
        <v>8910</v>
      </c>
      <c r="AA264" s="122">
        <v>8910</v>
      </c>
      <c r="AB264" s="122">
        <v>8910</v>
      </c>
      <c r="AC264" s="122">
        <v>89100</v>
      </c>
      <c r="AD264" s="126">
        <f t="shared" si="147"/>
        <v>17820</v>
      </c>
      <c r="AE264" s="122">
        <v>0</v>
      </c>
      <c r="AF264" s="122">
        <v>0</v>
      </c>
      <c r="AG264" s="122">
        <v>0</v>
      </c>
      <c r="AH264" s="122">
        <v>0</v>
      </c>
      <c r="AI264" s="122">
        <v>13365</v>
      </c>
      <c r="AJ264" s="122">
        <v>13365</v>
      </c>
      <c r="AK264" s="122">
        <v>13365</v>
      </c>
      <c r="AL264" s="122">
        <v>13365</v>
      </c>
      <c r="AM264" s="122">
        <v>13365</v>
      </c>
      <c r="AN264" s="122">
        <v>13365</v>
      </c>
      <c r="AO264" s="122">
        <v>13365</v>
      </c>
      <c r="AP264" s="122">
        <v>13365</v>
      </c>
      <c r="AQ264" s="122">
        <v>133650</v>
      </c>
      <c r="AR264" s="126">
        <f t="shared" si="148"/>
        <v>26730</v>
      </c>
      <c r="AS264" s="122">
        <v>0</v>
      </c>
      <c r="AT264" s="122">
        <v>0</v>
      </c>
      <c r="AU264" s="122">
        <v>0</v>
      </c>
      <c r="AV264" s="122">
        <v>0</v>
      </c>
      <c r="AW264" s="122">
        <v>17820</v>
      </c>
      <c r="AX264" s="122">
        <v>17820</v>
      </c>
      <c r="AY264" s="122">
        <v>17820</v>
      </c>
      <c r="AZ264" s="122">
        <v>17820</v>
      </c>
      <c r="BA264" s="122">
        <v>17820</v>
      </c>
      <c r="BB264" s="122">
        <v>17820</v>
      </c>
      <c r="BC264" s="122">
        <v>17820</v>
      </c>
      <c r="BD264" s="122">
        <v>17820</v>
      </c>
      <c r="BE264" s="122">
        <v>178200</v>
      </c>
      <c r="BF264" s="126">
        <f t="shared" si="149"/>
        <v>35640</v>
      </c>
    </row>
    <row r="265" spans="1:58" s="413" customFormat="1" ht="12" hidden="1" customHeight="1" outlineLevel="1">
      <c r="A265" s="428">
        <v>640</v>
      </c>
      <c r="B265" s="413" t="s">
        <v>335</v>
      </c>
      <c r="C265" s="122">
        <v>0</v>
      </c>
      <c r="D265" s="122">
        <v>0</v>
      </c>
      <c r="E265" s="122">
        <v>0</v>
      </c>
      <c r="F265" s="122">
        <v>0</v>
      </c>
      <c r="G265" s="122">
        <v>0</v>
      </c>
      <c r="H265" s="122">
        <v>0</v>
      </c>
      <c r="I265" s="122">
        <v>1166.6666666666699</v>
      </c>
      <c r="J265" s="122">
        <v>1166.6666666666699</v>
      </c>
      <c r="K265" s="122">
        <v>1166.6666666666699</v>
      </c>
      <c r="L265" s="122">
        <v>1166.6666666666699</v>
      </c>
      <c r="M265" s="122">
        <v>1166.6666666666699</v>
      </c>
      <c r="N265" s="122">
        <v>1166.6666666666699</v>
      </c>
      <c r="O265" s="122">
        <v>7000</v>
      </c>
      <c r="P265" s="126">
        <f t="shared" si="146"/>
        <v>-1.9099388737231493E-11</v>
      </c>
      <c r="Q265" s="122">
        <v>0</v>
      </c>
      <c r="R265" s="122">
        <v>701.66666666666697</v>
      </c>
      <c r="S265" s="122">
        <v>701.66666666666697</v>
      </c>
      <c r="T265" s="122">
        <v>701.66666666666697</v>
      </c>
      <c r="U265" s="122">
        <v>701.66666666666697</v>
      </c>
      <c r="V265" s="122">
        <v>701.66666666666697</v>
      </c>
      <c r="W265" s="122">
        <v>701.66666666666697</v>
      </c>
      <c r="X265" s="122">
        <v>701.66666666666697</v>
      </c>
      <c r="Y265" s="122">
        <v>701.66666666666697</v>
      </c>
      <c r="Z265" s="122">
        <v>701.66666666666697</v>
      </c>
      <c r="AA265" s="122">
        <v>701.66666666666697</v>
      </c>
      <c r="AB265" s="122">
        <v>701.66666666666697</v>
      </c>
      <c r="AC265" s="122">
        <v>8420</v>
      </c>
      <c r="AD265" s="126">
        <f t="shared" si="147"/>
        <v>701.66666666666333</v>
      </c>
      <c r="AE265" s="122">
        <v>0</v>
      </c>
      <c r="AF265" s="122">
        <v>1163.2986111111099</v>
      </c>
      <c r="AG265" s="122">
        <v>1163.2986111111099</v>
      </c>
      <c r="AH265" s="122">
        <v>1163.2986111111099</v>
      </c>
      <c r="AI265" s="122">
        <v>1163.2986111111099</v>
      </c>
      <c r="AJ265" s="122">
        <v>1163.2986111111099</v>
      </c>
      <c r="AK265" s="122">
        <v>1163.2986111111099</v>
      </c>
      <c r="AL265" s="122">
        <v>1163.2986111111099</v>
      </c>
      <c r="AM265" s="122">
        <v>1163.2986111111099</v>
      </c>
      <c r="AN265" s="122">
        <v>1163.2986111111099</v>
      </c>
      <c r="AO265" s="122">
        <v>1163.2986111111099</v>
      </c>
      <c r="AP265" s="122">
        <v>1163.2986111111099</v>
      </c>
      <c r="AQ265" s="122">
        <v>13959.583333333299</v>
      </c>
      <c r="AR265" s="126">
        <f t="shared" si="148"/>
        <v>1163.2986111110931</v>
      </c>
      <c r="AS265" s="122">
        <v>0</v>
      </c>
      <c r="AT265" s="122">
        <v>1567.0833333333301</v>
      </c>
      <c r="AU265" s="122">
        <v>1567.0833333333301</v>
      </c>
      <c r="AV265" s="122">
        <v>1567.0833333333301</v>
      </c>
      <c r="AW265" s="122">
        <v>1567.0833333333301</v>
      </c>
      <c r="AX265" s="122">
        <v>1567.0833333333301</v>
      </c>
      <c r="AY265" s="122">
        <v>1567.0833333333301</v>
      </c>
      <c r="AZ265" s="122">
        <v>1567.0833333333301</v>
      </c>
      <c r="BA265" s="122">
        <v>1567.0833333333301</v>
      </c>
      <c r="BB265" s="122">
        <v>1567.0833333333301</v>
      </c>
      <c r="BC265" s="122">
        <v>1567.0833333333301</v>
      </c>
      <c r="BD265" s="122">
        <v>1567.0833333333301</v>
      </c>
      <c r="BE265" s="122">
        <v>18805</v>
      </c>
      <c r="BF265" s="126">
        <f t="shared" si="149"/>
        <v>1567.0833333333685</v>
      </c>
    </row>
    <row r="266" spans="1:58" s="413" customFormat="1" ht="12" hidden="1" customHeight="1" outlineLevel="1">
      <c r="A266" s="428">
        <v>641</v>
      </c>
      <c r="B266" s="413" t="s">
        <v>336</v>
      </c>
      <c r="C266" s="122">
        <v>0</v>
      </c>
      <c r="D266" s="122">
        <v>0</v>
      </c>
      <c r="E266" s="122">
        <v>0</v>
      </c>
      <c r="F266" s="122">
        <v>0</v>
      </c>
      <c r="G266" s="122">
        <v>0</v>
      </c>
      <c r="H266" s="122">
        <v>0</v>
      </c>
      <c r="I266" s="122">
        <v>0</v>
      </c>
      <c r="J266" s="122">
        <v>0</v>
      </c>
      <c r="K266" s="122">
        <v>0</v>
      </c>
      <c r="L266" s="122">
        <v>0</v>
      </c>
      <c r="M266" s="122">
        <v>0</v>
      </c>
      <c r="N266" s="122">
        <v>0</v>
      </c>
      <c r="O266" s="122">
        <v>0</v>
      </c>
      <c r="P266" s="126">
        <f t="shared" si="146"/>
        <v>0</v>
      </c>
      <c r="Q266" s="122">
        <v>4744</v>
      </c>
      <c r="R266" s="122">
        <v>4744</v>
      </c>
      <c r="S266" s="122">
        <v>4744</v>
      </c>
      <c r="T266" s="122">
        <v>4744</v>
      </c>
      <c r="U266" s="122">
        <v>593</v>
      </c>
      <c r="V266" s="122">
        <v>593</v>
      </c>
      <c r="W266" s="122">
        <v>593</v>
      </c>
      <c r="X266" s="122">
        <v>593</v>
      </c>
      <c r="Y266" s="122">
        <v>593</v>
      </c>
      <c r="Z266" s="122">
        <v>593</v>
      </c>
      <c r="AA266" s="122">
        <v>593</v>
      </c>
      <c r="AB266" s="122">
        <v>593</v>
      </c>
      <c r="AC266" s="122">
        <v>23720</v>
      </c>
      <c r="AD266" s="126">
        <f t="shared" si="147"/>
        <v>0</v>
      </c>
      <c r="AE266" s="122">
        <v>2916</v>
      </c>
      <c r="AF266" s="122">
        <v>2916</v>
      </c>
      <c r="AG266" s="122">
        <v>2916</v>
      </c>
      <c r="AH266" s="122">
        <v>2916</v>
      </c>
      <c r="AI266" s="122">
        <v>364.5</v>
      </c>
      <c r="AJ266" s="122">
        <v>364.5</v>
      </c>
      <c r="AK266" s="122">
        <v>364.5</v>
      </c>
      <c r="AL266" s="122">
        <v>364.5</v>
      </c>
      <c r="AM266" s="122">
        <v>364.5</v>
      </c>
      <c r="AN266" s="122">
        <v>364.5</v>
      </c>
      <c r="AO266" s="122">
        <v>364.5</v>
      </c>
      <c r="AP266" s="122">
        <v>364.5</v>
      </c>
      <c r="AQ266" s="122">
        <v>14580</v>
      </c>
      <c r="AR266" s="126">
        <f t="shared" si="148"/>
        <v>0</v>
      </c>
      <c r="AS266" s="122">
        <v>3888</v>
      </c>
      <c r="AT266" s="122">
        <v>3888</v>
      </c>
      <c r="AU266" s="122">
        <v>3888</v>
      </c>
      <c r="AV266" s="122">
        <v>3888</v>
      </c>
      <c r="AW266" s="122">
        <v>486</v>
      </c>
      <c r="AX266" s="122">
        <v>486</v>
      </c>
      <c r="AY266" s="122">
        <v>486</v>
      </c>
      <c r="AZ266" s="122">
        <v>486</v>
      </c>
      <c r="BA266" s="122">
        <v>486</v>
      </c>
      <c r="BB266" s="122">
        <v>486</v>
      </c>
      <c r="BC266" s="122">
        <v>486</v>
      </c>
      <c r="BD266" s="122">
        <v>486</v>
      </c>
      <c r="BE266" s="122">
        <v>19440</v>
      </c>
      <c r="BF266" s="126">
        <f t="shared" si="149"/>
        <v>0</v>
      </c>
    </row>
    <row r="267" spans="1:58" s="413" customFormat="1" ht="12" hidden="1" customHeight="1" outlineLevel="1">
      <c r="A267" s="428">
        <v>650</v>
      </c>
      <c r="B267" s="413" t="s">
        <v>337</v>
      </c>
      <c r="C267" s="122">
        <v>0</v>
      </c>
      <c r="D267" s="122">
        <v>0</v>
      </c>
      <c r="E267" s="122">
        <v>0</v>
      </c>
      <c r="F267" s="122">
        <v>0</v>
      </c>
      <c r="G267" s="122">
        <v>0</v>
      </c>
      <c r="H267" s="122">
        <v>0</v>
      </c>
      <c r="I267" s="122">
        <v>0</v>
      </c>
      <c r="J267" s="122">
        <v>0</v>
      </c>
      <c r="K267" s="122">
        <v>0</v>
      </c>
      <c r="L267" s="122">
        <v>0</v>
      </c>
      <c r="M267" s="122">
        <v>0</v>
      </c>
      <c r="N267" s="122">
        <v>0</v>
      </c>
      <c r="O267" s="122">
        <v>0</v>
      </c>
      <c r="P267" s="126">
        <f t="shared" si="146"/>
        <v>0</v>
      </c>
      <c r="Q267" s="122">
        <v>0</v>
      </c>
      <c r="R267" s="122">
        <v>0</v>
      </c>
      <c r="S267" s="122">
        <v>0</v>
      </c>
      <c r="T267" s="122">
        <v>0</v>
      </c>
      <c r="U267" s="122">
        <v>0</v>
      </c>
      <c r="V267" s="122">
        <v>0</v>
      </c>
      <c r="W267" s="122">
        <v>0</v>
      </c>
      <c r="X267" s="122">
        <v>0</v>
      </c>
      <c r="Y267" s="122">
        <v>0</v>
      </c>
      <c r="Z267" s="122">
        <v>0</v>
      </c>
      <c r="AA267" s="122">
        <v>0</v>
      </c>
      <c r="AB267" s="122">
        <v>0</v>
      </c>
      <c r="AC267" s="122">
        <v>0</v>
      </c>
      <c r="AD267" s="126">
        <f t="shared" si="147"/>
        <v>0</v>
      </c>
      <c r="AE267" s="122">
        <v>0</v>
      </c>
      <c r="AF267" s="122">
        <v>0</v>
      </c>
      <c r="AG267" s="122">
        <v>0</v>
      </c>
      <c r="AH267" s="122">
        <v>0</v>
      </c>
      <c r="AI267" s="122">
        <v>0</v>
      </c>
      <c r="AJ267" s="122">
        <v>0</v>
      </c>
      <c r="AK267" s="122">
        <v>0</v>
      </c>
      <c r="AL267" s="122">
        <v>0</v>
      </c>
      <c r="AM267" s="122">
        <v>0</v>
      </c>
      <c r="AN267" s="122">
        <v>0</v>
      </c>
      <c r="AO267" s="122">
        <v>0</v>
      </c>
      <c r="AP267" s="122">
        <v>0</v>
      </c>
      <c r="AQ267" s="122">
        <v>0</v>
      </c>
      <c r="AR267" s="126">
        <f t="shared" si="148"/>
        <v>0</v>
      </c>
      <c r="AS267" s="122">
        <v>0</v>
      </c>
      <c r="AT267" s="122">
        <v>0</v>
      </c>
      <c r="AU267" s="122">
        <v>0</v>
      </c>
      <c r="AV267" s="122">
        <v>0</v>
      </c>
      <c r="AW267" s="122">
        <v>0</v>
      </c>
      <c r="AX267" s="122">
        <v>0</v>
      </c>
      <c r="AY267" s="122">
        <v>0</v>
      </c>
      <c r="AZ267" s="122">
        <v>0</v>
      </c>
      <c r="BA267" s="122">
        <v>0</v>
      </c>
      <c r="BB267" s="122">
        <v>0</v>
      </c>
      <c r="BC267" s="122">
        <v>0</v>
      </c>
      <c r="BD267" s="122">
        <v>0</v>
      </c>
      <c r="BE267" s="122">
        <v>0</v>
      </c>
      <c r="BF267" s="126">
        <f t="shared" si="149"/>
        <v>0</v>
      </c>
    </row>
    <row r="268" spans="1:58" s="413" customFormat="1" ht="12" hidden="1" customHeight="1" outlineLevel="1">
      <c r="A268" s="428">
        <v>651</v>
      </c>
      <c r="B268" s="413" t="s">
        <v>338</v>
      </c>
      <c r="C268" s="122">
        <v>9960</v>
      </c>
      <c r="D268" s="122">
        <v>9960</v>
      </c>
      <c r="E268" s="122">
        <v>498</v>
      </c>
      <c r="F268" s="122">
        <v>498</v>
      </c>
      <c r="G268" s="122">
        <v>498</v>
      </c>
      <c r="H268" s="122">
        <v>498</v>
      </c>
      <c r="I268" s="122">
        <v>498</v>
      </c>
      <c r="J268" s="122">
        <v>498</v>
      </c>
      <c r="K268" s="122">
        <v>498</v>
      </c>
      <c r="L268" s="122">
        <v>498</v>
      </c>
      <c r="M268" s="122">
        <v>498</v>
      </c>
      <c r="N268" s="122">
        <v>498</v>
      </c>
      <c r="O268" s="122">
        <v>24900</v>
      </c>
      <c r="P268" s="126">
        <f t="shared" si="146"/>
        <v>0</v>
      </c>
      <c r="Q268" s="122">
        <v>3616</v>
      </c>
      <c r="R268" s="122">
        <v>3616</v>
      </c>
      <c r="S268" s="122">
        <v>180.8</v>
      </c>
      <c r="T268" s="122">
        <v>180.8</v>
      </c>
      <c r="U268" s="122">
        <v>180.8</v>
      </c>
      <c r="V268" s="122">
        <v>180.8</v>
      </c>
      <c r="W268" s="122">
        <v>180.8</v>
      </c>
      <c r="X268" s="122">
        <v>180.8</v>
      </c>
      <c r="Y268" s="122">
        <v>180.8</v>
      </c>
      <c r="Z268" s="122">
        <v>180.8</v>
      </c>
      <c r="AA268" s="122">
        <v>180.8</v>
      </c>
      <c r="AB268" s="122">
        <v>180.8</v>
      </c>
      <c r="AC268" s="122">
        <v>9040</v>
      </c>
      <c r="AD268" s="126">
        <f t="shared" si="147"/>
        <v>0</v>
      </c>
      <c r="AE268" s="122">
        <v>3144</v>
      </c>
      <c r="AF268" s="122">
        <v>3144</v>
      </c>
      <c r="AG268" s="122">
        <v>157.19999999999999</v>
      </c>
      <c r="AH268" s="122">
        <v>157.19999999999999</v>
      </c>
      <c r="AI268" s="122">
        <v>157.19999999999999</v>
      </c>
      <c r="AJ268" s="122">
        <v>157.19999999999999</v>
      </c>
      <c r="AK268" s="122">
        <v>157.19999999999999</v>
      </c>
      <c r="AL268" s="122">
        <v>157.19999999999999</v>
      </c>
      <c r="AM268" s="122">
        <v>157.19999999999999</v>
      </c>
      <c r="AN268" s="122">
        <v>157.19999999999999</v>
      </c>
      <c r="AO268" s="122">
        <v>157.19999999999999</v>
      </c>
      <c r="AP268" s="122">
        <v>157.19999999999999</v>
      </c>
      <c r="AQ268" s="122">
        <v>7860</v>
      </c>
      <c r="AR268" s="126">
        <f t="shared" si="148"/>
        <v>0</v>
      </c>
      <c r="AS268" s="122">
        <v>3792</v>
      </c>
      <c r="AT268" s="122">
        <v>3792</v>
      </c>
      <c r="AU268" s="122">
        <v>189.6</v>
      </c>
      <c r="AV268" s="122">
        <v>189.6</v>
      </c>
      <c r="AW268" s="122">
        <v>189.6</v>
      </c>
      <c r="AX268" s="122">
        <v>189.6</v>
      </c>
      <c r="AY268" s="122">
        <v>189.6</v>
      </c>
      <c r="AZ268" s="122">
        <v>189.6</v>
      </c>
      <c r="BA268" s="122">
        <v>189.6</v>
      </c>
      <c r="BB268" s="122">
        <v>189.6</v>
      </c>
      <c r="BC268" s="122">
        <v>189.6</v>
      </c>
      <c r="BD268" s="122">
        <v>189.6</v>
      </c>
      <c r="BE268" s="122">
        <v>9480</v>
      </c>
      <c r="BF268" s="126">
        <f t="shared" si="149"/>
        <v>0</v>
      </c>
    </row>
    <row r="269" spans="1:58" s="413" customFormat="1" ht="12" hidden="1" customHeight="1" outlineLevel="1">
      <c r="A269" s="428">
        <v>652</v>
      </c>
      <c r="B269" s="413" t="s">
        <v>339</v>
      </c>
      <c r="C269" s="122">
        <v>0</v>
      </c>
      <c r="D269" s="122">
        <v>0</v>
      </c>
      <c r="E269" s="122">
        <v>0</v>
      </c>
      <c r="F269" s="122">
        <v>0</v>
      </c>
      <c r="G269" s="122">
        <v>0</v>
      </c>
      <c r="H269" s="122">
        <v>0</v>
      </c>
      <c r="I269" s="122">
        <v>0</v>
      </c>
      <c r="J269" s="122">
        <v>0</v>
      </c>
      <c r="K269" s="122">
        <v>0</v>
      </c>
      <c r="L269" s="122">
        <v>0</v>
      </c>
      <c r="M269" s="122">
        <v>0</v>
      </c>
      <c r="N269" s="122">
        <v>52050</v>
      </c>
      <c r="O269" s="122">
        <v>69400</v>
      </c>
      <c r="P269" s="126">
        <f t="shared" si="146"/>
        <v>17350</v>
      </c>
      <c r="Q269" s="122">
        <v>6353.3333333333303</v>
      </c>
      <c r="R269" s="122">
        <v>6353.3333333333303</v>
      </c>
      <c r="S269" s="122">
        <v>6353.3333333333303</v>
      </c>
      <c r="T269" s="122">
        <v>0</v>
      </c>
      <c r="U269" s="122">
        <v>0</v>
      </c>
      <c r="V269" s="122">
        <v>0</v>
      </c>
      <c r="W269" s="122">
        <v>0</v>
      </c>
      <c r="X269" s="122">
        <v>0</v>
      </c>
      <c r="Y269" s="122">
        <v>0</v>
      </c>
      <c r="Z269" s="122">
        <v>0</v>
      </c>
      <c r="AA269" s="122">
        <v>0</v>
      </c>
      <c r="AB269" s="122">
        <v>0</v>
      </c>
      <c r="AC269" s="122">
        <v>19060</v>
      </c>
      <c r="AD269" s="126">
        <f t="shared" si="147"/>
        <v>0</v>
      </c>
      <c r="AE269" s="122">
        <v>1200</v>
      </c>
      <c r="AF269" s="122">
        <v>1200</v>
      </c>
      <c r="AG269" s="122">
        <v>1200</v>
      </c>
      <c r="AH269" s="122">
        <v>0</v>
      </c>
      <c r="AI269" s="122">
        <v>0</v>
      </c>
      <c r="AJ269" s="122">
        <v>0</v>
      </c>
      <c r="AK269" s="122">
        <v>0</v>
      </c>
      <c r="AL269" s="122">
        <v>0</v>
      </c>
      <c r="AM269" s="122">
        <v>0</v>
      </c>
      <c r="AN269" s="122">
        <v>0</v>
      </c>
      <c r="AO269" s="122">
        <v>0</v>
      </c>
      <c r="AP269" s="122">
        <v>0</v>
      </c>
      <c r="AQ269" s="122">
        <v>3600</v>
      </c>
      <c r="AR269" s="126">
        <f t="shared" si="148"/>
        <v>0</v>
      </c>
      <c r="AS269" s="122">
        <v>3333.3333333333298</v>
      </c>
      <c r="AT269" s="122">
        <v>3333.3333333333298</v>
      </c>
      <c r="AU269" s="122">
        <v>3333.3333333333298</v>
      </c>
      <c r="AV269" s="122">
        <v>0</v>
      </c>
      <c r="AW269" s="122">
        <v>0</v>
      </c>
      <c r="AX269" s="122">
        <v>0</v>
      </c>
      <c r="AY269" s="122">
        <v>0</v>
      </c>
      <c r="AZ269" s="122">
        <v>0</v>
      </c>
      <c r="BA269" s="122">
        <v>0</v>
      </c>
      <c r="BB269" s="122">
        <v>0</v>
      </c>
      <c r="BC269" s="122">
        <v>0</v>
      </c>
      <c r="BD269" s="122">
        <v>0</v>
      </c>
      <c r="BE269" s="122">
        <v>10000</v>
      </c>
      <c r="BF269" s="126">
        <f t="shared" si="149"/>
        <v>0</v>
      </c>
    </row>
    <row r="270" spans="1:58" s="413" customFormat="1" ht="12" hidden="1" customHeight="1" outlineLevel="1">
      <c r="A270" s="428">
        <v>653</v>
      </c>
      <c r="B270" s="413" t="s">
        <v>340</v>
      </c>
      <c r="C270" s="122">
        <v>0</v>
      </c>
      <c r="D270" s="122">
        <v>0</v>
      </c>
      <c r="E270" s="122">
        <v>0</v>
      </c>
      <c r="F270" s="122">
        <v>0</v>
      </c>
      <c r="G270" s="122">
        <v>0</v>
      </c>
      <c r="H270" s="122">
        <v>0</v>
      </c>
      <c r="I270" s="122">
        <v>0</v>
      </c>
      <c r="J270" s="122">
        <v>0</v>
      </c>
      <c r="K270" s="122">
        <v>0</v>
      </c>
      <c r="L270" s="122">
        <v>0</v>
      </c>
      <c r="M270" s="122">
        <v>0</v>
      </c>
      <c r="N270" s="122">
        <v>27000</v>
      </c>
      <c r="O270" s="122">
        <v>36000</v>
      </c>
      <c r="P270" s="126">
        <f t="shared" si="146"/>
        <v>9000</v>
      </c>
      <c r="Q270" s="122">
        <v>0</v>
      </c>
      <c r="R270" s="122">
        <v>202.5</v>
      </c>
      <c r="S270" s="122">
        <v>202.5</v>
      </c>
      <c r="T270" s="122">
        <v>202.5</v>
      </c>
      <c r="U270" s="122">
        <v>202.5</v>
      </c>
      <c r="V270" s="122">
        <v>202.5</v>
      </c>
      <c r="W270" s="122">
        <v>202.5</v>
      </c>
      <c r="X270" s="122">
        <v>202.5</v>
      </c>
      <c r="Y270" s="122">
        <v>202.5</v>
      </c>
      <c r="Z270" s="122">
        <v>202.5</v>
      </c>
      <c r="AA270" s="122">
        <v>202.5</v>
      </c>
      <c r="AB270" s="122">
        <v>202.5</v>
      </c>
      <c r="AC270" s="122">
        <v>2430</v>
      </c>
      <c r="AD270" s="126">
        <f t="shared" si="147"/>
        <v>202.5</v>
      </c>
      <c r="AE270" s="122">
        <v>0</v>
      </c>
      <c r="AF270" s="122">
        <v>810</v>
      </c>
      <c r="AG270" s="122">
        <v>810</v>
      </c>
      <c r="AH270" s="122">
        <v>810</v>
      </c>
      <c r="AI270" s="122">
        <v>810</v>
      </c>
      <c r="AJ270" s="122">
        <v>810</v>
      </c>
      <c r="AK270" s="122">
        <v>810</v>
      </c>
      <c r="AL270" s="122">
        <v>810</v>
      </c>
      <c r="AM270" s="122">
        <v>810</v>
      </c>
      <c r="AN270" s="122">
        <v>810</v>
      </c>
      <c r="AO270" s="122">
        <v>810</v>
      </c>
      <c r="AP270" s="122">
        <v>810</v>
      </c>
      <c r="AQ270" s="122">
        <v>9720</v>
      </c>
      <c r="AR270" s="126">
        <f t="shared" si="148"/>
        <v>810</v>
      </c>
      <c r="AS270" s="122">
        <v>0</v>
      </c>
      <c r="AT270" s="122">
        <v>1012.5</v>
      </c>
      <c r="AU270" s="122">
        <v>1012.5</v>
      </c>
      <c r="AV270" s="122">
        <v>1012.5</v>
      </c>
      <c r="AW270" s="122">
        <v>1012.5</v>
      </c>
      <c r="AX270" s="122">
        <v>1012.5</v>
      </c>
      <c r="AY270" s="122">
        <v>1012.5</v>
      </c>
      <c r="AZ270" s="122">
        <v>1012.5</v>
      </c>
      <c r="BA270" s="122">
        <v>1012.5</v>
      </c>
      <c r="BB270" s="122">
        <v>1012.5</v>
      </c>
      <c r="BC270" s="122">
        <v>1012.5</v>
      </c>
      <c r="BD270" s="122">
        <v>1012.5</v>
      </c>
      <c r="BE270" s="122">
        <v>12150</v>
      </c>
      <c r="BF270" s="126">
        <f t="shared" si="149"/>
        <v>1012.5</v>
      </c>
    </row>
    <row r="271" spans="1:58" ht="12" hidden="1" customHeight="1" outlineLevel="1">
      <c r="A271" s="28"/>
      <c r="C271" s="122"/>
      <c r="D271" s="122"/>
      <c r="E271" s="122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6"/>
      <c r="Q271" s="122"/>
      <c r="R271" s="122"/>
      <c r="S271" s="122"/>
      <c r="T271" s="122"/>
      <c r="U271" s="122"/>
      <c r="V271" s="122"/>
      <c r="W271" s="122"/>
      <c r="X271" s="122"/>
      <c r="Y271" s="122"/>
      <c r="Z271" s="122"/>
      <c r="AA271" s="122"/>
      <c r="AB271" s="122"/>
      <c r="AC271" s="122"/>
      <c r="AD271" s="126"/>
      <c r="AE271" s="122"/>
      <c r="AF271" s="122"/>
      <c r="AG271" s="122"/>
      <c r="AH271" s="122"/>
      <c r="AI271" s="122"/>
      <c r="AJ271" s="122"/>
      <c r="AK271" s="122"/>
      <c r="AL271" s="122"/>
      <c r="AM271" s="122"/>
      <c r="AN271" s="122"/>
      <c r="AO271" s="122"/>
      <c r="AP271" s="122"/>
      <c r="AQ271" s="122"/>
      <c r="AR271" s="126"/>
      <c r="AS271" s="122"/>
      <c r="AT271" s="122"/>
      <c r="AU271" s="122"/>
      <c r="AV271" s="122"/>
      <c r="AW271" s="122"/>
      <c r="AX271" s="122"/>
      <c r="AY271" s="122"/>
      <c r="AZ271" s="122"/>
      <c r="BA271" s="122"/>
      <c r="BB271" s="122"/>
      <c r="BC271" s="122"/>
      <c r="BD271" s="122"/>
      <c r="BE271" s="122"/>
      <c r="BF271" s="126"/>
    </row>
    <row r="272" spans="1:58" ht="12" customHeight="1" collapsed="1">
      <c r="A272" s="5"/>
      <c r="B272" s="1" t="s">
        <v>129</v>
      </c>
      <c r="C272" s="4">
        <f t="shared" ref="C272:O272" si="150">SUM(C258:C271)</f>
        <v>9960</v>
      </c>
      <c r="D272" s="4">
        <f t="shared" si="150"/>
        <v>9960</v>
      </c>
      <c r="E272" s="4">
        <f t="shared" si="150"/>
        <v>498</v>
      </c>
      <c r="F272" s="4">
        <f t="shared" si="150"/>
        <v>498</v>
      </c>
      <c r="G272" s="4">
        <f t="shared" si="150"/>
        <v>498</v>
      </c>
      <c r="H272" s="4">
        <f t="shared" si="150"/>
        <v>498</v>
      </c>
      <c r="I272" s="4">
        <f t="shared" si="150"/>
        <v>5989.6666666666697</v>
      </c>
      <c r="J272" s="4">
        <f t="shared" si="150"/>
        <v>10314.66666666667</v>
      </c>
      <c r="K272" s="4">
        <f t="shared" si="150"/>
        <v>5989.6666666666697</v>
      </c>
      <c r="L272" s="4">
        <f t="shared" si="150"/>
        <v>70864.666666666672</v>
      </c>
      <c r="M272" s="4">
        <f t="shared" si="150"/>
        <v>1664.6666666666699</v>
      </c>
      <c r="N272" s="4">
        <f t="shared" si="150"/>
        <v>80714.666666666672</v>
      </c>
      <c r="O272" s="4">
        <f t="shared" si="150"/>
        <v>223800</v>
      </c>
      <c r="P272" s="126">
        <f>O272-SUM(C272:N272)</f>
        <v>26349.999999999971</v>
      </c>
      <c r="Q272" s="4">
        <f t="shared" ref="Q272:AC272" si="151">SUM(Q258:Q271)</f>
        <v>14713.33333333333</v>
      </c>
      <c r="R272" s="4">
        <f t="shared" si="151"/>
        <v>16983.333333333328</v>
      </c>
      <c r="S272" s="4">
        <f t="shared" si="151"/>
        <v>13548.133333333331</v>
      </c>
      <c r="T272" s="4">
        <f t="shared" si="151"/>
        <v>7194.8000000000011</v>
      </c>
      <c r="U272" s="4">
        <f t="shared" si="151"/>
        <v>11953.8</v>
      </c>
      <c r="V272" s="4">
        <f t="shared" si="151"/>
        <v>11953.8</v>
      </c>
      <c r="W272" s="4">
        <f t="shared" si="151"/>
        <v>11953.8</v>
      </c>
      <c r="X272" s="4">
        <f t="shared" si="151"/>
        <v>11953.8</v>
      </c>
      <c r="Y272" s="4">
        <f t="shared" si="151"/>
        <v>11953.8</v>
      </c>
      <c r="Z272" s="4">
        <f t="shared" si="151"/>
        <v>11953.8</v>
      </c>
      <c r="AA272" s="4">
        <f t="shared" si="151"/>
        <v>11953.8</v>
      </c>
      <c r="AB272" s="4">
        <f t="shared" si="151"/>
        <v>11953.8</v>
      </c>
      <c r="AC272" s="4">
        <f t="shared" si="151"/>
        <v>168160</v>
      </c>
      <c r="AD272" s="126">
        <f>AC272-SUM(Q272:AB272)</f>
        <v>20090</v>
      </c>
      <c r="AE272" s="4">
        <f t="shared" ref="AE272:AQ272" si="152">SUM(AE258:AE271)</f>
        <v>7260</v>
      </c>
      <c r="AF272" s="4">
        <f t="shared" si="152"/>
        <v>11796.180555555549</v>
      </c>
      <c r="AG272" s="4">
        <f t="shared" si="152"/>
        <v>8809.3805555555482</v>
      </c>
      <c r="AH272" s="4">
        <f t="shared" si="152"/>
        <v>7609.3805555555491</v>
      </c>
      <c r="AI272" s="4">
        <f t="shared" si="152"/>
        <v>18422.880555555552</v>
      </c>
      <c r="AJ272" s="4">
        <f t="shared" si="152"/>
        <v>18422.880555555552</v>
      </c>
      <c r="AK272" s="4">
        <f t="shared" si="152"/>
        <v>18422.880555555552</v>
      </c>
      <c r="AL272" s="4">
        <f t="shared" si="152"/>
        <v>18422.880555555552</v>
      </c>
      <c r="AM272" s="4">
        <f t="shared" si="152"/>
        <v>18422.880555555552</v>
      </c>
      <c r="AN272" s="4">
        <f t="shared" si="152"/>
        <v>18422.880555555552</v>
      </c>
      <c r="AO272" s="4">
        <f t="shared" si="152"/>
        <v>18422.880555555552</v>
      </c>
      <c r="AP272" s="4">
        <f t="shared" si="152"/>
        <v>18422.880555555552</v>
      </c>
      <c r="AQ272" s="4">
        <f t="shared" si="152"/>
        <v>214124.16666666663</v>
      </c>
      <c r="AR272" s="126">
        <f>AQ272-SUM(AE272:AP272)</f>
        <v>31266.18055555562</v>
      </c>
      <c r="AS272" s="4">
        <f t="shared" ref="AS272:BE272" si="153">SUM(AS258:AS271)</f>
        <v>11013.33333333333</v>
      </c>
      <c r="AT272" s="4">
        <f t="shared" si="153"/>
        <v>16694.583333333328</v>
      </c>
      <c r="AU272" s="4">
        <f t="shared" si="153"/>
        <v>13092.183333333331</v>
      </c>
      <c r="AV272" s="4">
        <f t="shared" si="153"/>
        <v>9758.85</v>
      </c>
      <c r="AW272" s="4">
        <f t="shared" si="153"/>
        <v>24176.85</v>
      </c>
      <c r="AX272" s="4">
        <f t="shared" si="153"/>
        <v>24176.85</v>
      </c>
      <c r="AY272" s="4">
        <f t="shared" si="153"/>
        <v>24176.85</v>
      </c>
      <c r="AZ272" s="4">
        <f t="shared" si="153"/>
        <v>24176.85</v>
      </c>
      <c r="BA272" s="4">
        <f t="shared" si="153"/>
        <v>24176.85</v>
      </c>
      <c r="BB272" s="4">
        <f t="shared" si="153"/>
        <v>24176.85</v>
      </c>
      <c r="BC272" s="4">
        <f t="shared" si="153"/>
        <v>24176.85</v>
      </c>
      <c r="BD272" s="4">
        <f t="shared" si="153"/>
        <v>24176.85</v>
      </c>
      <c r="BE272" s="4">
        <f t="shared" si="153"/>
        <v>285295</v>
      </c>
      <c r="BF272" s="126">
        <f>BE272-SUM(AS272:BD272)</f>
        <v>41321.249999999971</v>
      </c>
    </row>
    <row r="273" spans="1:58" ht="12" hidden="1" customHeight="1" outlineLevel="1">
      <c r="A273" s="5"/>
      <c r="B273" s="11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126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126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126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126"/>
    </row>
    <row r="274" spans="1:58" ht="12" hidden="1" customHeight="1" outlineLevel="1">
      <c r="A274" s="27" t="s">
        <v>153</v>
      </c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126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126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126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126"/>
    </row>
    <row r="275" spans="1:58" ht="12" hidden="1" customHeight="1" outlineLevel="1">
      <c r="A275" s="28" t="s">
        <v>24</v>
      </c>
      <c r="C275" s="122"/>
      <c r="D275" s="122"/>
      <c r="E275" s="122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6">
        <f t="shared" ref="P275:P287" si="154">O275-SUM(C275:N275)</f>
        <v>0</v>
      </c>
      <c r="Q275" s="122"/>
      <c r="R275" s="122"/>
      <c r="S275" s="122"/>
      <c r="T275" s="122"/>
      <c r="U275" s="122"/>
      <c r="V275" s="122"/>
      <c r="W275" s="122"/>
      <c r="X275" s="122"/>
      <c r="Y275" s="122"/>
      <c r="Z275" s="122"/>
      <c r="AA275" s="122"/>
      <c r="AB275" s="122"/>
      <c r="AC275" s="122"/>
      <c r="AD275" s="126">
        <f t="shared" ref="AD275:AD287" si="155">AC275-SUM(Q275:AB275)</f>
        <v>0</v>
      </c>
      <c r="AE275" s="122"/>
      <c r="AF275" s="122"/>
      <c r="AG275" s="122"/>
      <c r="AH275" s="122"/>
      <c r="AI275" s="122"/>
      <c r="AJ275" s="122"/>
      <c r="AK275" s="122"/>
      <c r="AL275" s="122"/>
      <c r="AM275" s="122"/>
      <c r="AN275" s="122"/>
      <c r="AO275" s="122"/>
      <c r="AP275" s="122"/>
      <c r="AQ275" s="122"/>
      <c r="AR275" s="126">
        <f t="shared" ref="AR275:AR287" si="156">AQ275-SUM(AE275:AP275)</f>
        <v>0</v>
      </c>
      <c r="AS275" s="122"/>
      <c r="AT275" s="122"/>
      <c r="AU275" s="122"/>
      <c r="AV275" s="122"/>
      <c r="AW275" s="122"/>
      <c r="AX275" s="122"/>
      <c r="AY275" s="122"/>
      <c r="AZ275" s="122"/>
      <c r="BA275" s="122"/>
      <c r="BB275" s="122"/>
      <c r="BC275" s="122"/>
      <c r="BD275" s="122"/>
      <c r="BE275" s="122"/>
      <c r="BF275" s="126">
        <f t="shared" ref="BF275:BF287" si="157">BE275-SUM(AS275:BD275)</f>
        <v>0</v>
      </c>
    </row>
    <row r="276" spans="1:58" s="413" customFormat="1" ht="12" hidden="1" customHeight="1" outlineLevel="1">
      <c r="A276" s="428">
        <v>700</v>
      </c>
      <c r="B276" s="413" t="s">
        <v>341</v>
      </c>
      <c r="C276" s="122">
        <v>0</v>
      </c>
      <c r="D276" s="122">
        <v>0</v>
      </c>
      <c r="E276" s="122">
        <v>0</v>
      </c>
      <c r="F276" s="122">
        <v>0</v>
      </c>
      <c r="G276" s="122">
        <v>0</v>
      </c>
      <c r="H276" s="122">
        <v>0</v>
      </c>
      <c r="I276" s="122">
        <v>0</v>
      </c>
      <c r="J276" s="122">
        <v>0</v>
      </c>
      <c r="K276" s="122">
        <v>0</v>
      </c>
      <c r="L276" s="122">
        <v>0</v>
      </c>
      <c r="M276" s="122">
        <v>0</v>
      </c>
      <c r="N276" s="122">
        <v>0</v>
      </c>
      <c r="O276" s="122">
        <v>0</v>
      </c>
      <c r="P276" s="126">
        <f t="shared" ref="P276:P285" si="158">O276-SUM(C276:N276)</f>
        <v>0</v>
      </c>
      <c r="Q276" s="122">
        <v>0</v>
      </c>
      <c r="R276" s="122">
        <v>0</v>
      </c>
      <c r="S276" s="122">
        <v>0</v>
      </c>
      <c r="T276" s="122">
        <v>0</v>
      </c>
      <c r="U276" s="122">
        <v>0</v>
      </c>
      <c r="V276" s="122">
        <v>0</v>
      </c>
      <c r="W276" s="122">
        <v>0</v>
      </c>
      <c r="X276" s="122">
        <v>0</v>
      </c>
      <c r="Y276" s="122">
        <v>0</v>
      </c>
      <c r="Z276" s="122">
        <v>0</v>
      </c>
      <c r="AA276" s="122">
        <v>0</v>
      </c>
      <c r="AB276" s="122">
        <v>0</v>
      </c>
      <c r="AC276" s="122">
        <v>0</v>
      </c>
      <c r="AD276" s="126">
        <f t="shared" ref="AD276:AD285" si="159">AC276-SUM(Q276:AB276)</f>
        <v>0</v>
      </c>
      <c r="AE276" s="122">
        <v>0</v>
      </c>
      <c r="AF276" s="122">
        <v>0</v>
      </c>
      <c r="AG276" s="122">
        <v>0</v>
      </c>
      <c r="AH276" s="122">
        <v>0</v>
      </c>
      <c r="AI276" s="122">
        <v>0</v>
      </c>
      <c r="AJ276" s="122">
        <v>0</v>
      </c>
      <c r="AK276" s="122">
        <v>0</v>
      </c>
      <c r="AL276" s="122">
        <v>0</v>
      </c>
      <c r="AM276" s="122">
        <v>0</v>
      </c>
      <c r="AN276" s="122">
        <v>0</v>
      </c>
      <c r="AO276" s="122">
        <v>0</v>
      </c>
      <c r="AP276" s="122">
        <v>0</v>
      </c>
      <c r="AQ276" s="122">
        <v>0</v>
      </c>
      <c r="AR276" s="126">
        <f t="shared" ref="AR276:AR285" si="160">AQ276-SUM(AE276:AP276)</f>
        <v>0</v>
      </c>
      <c r="AS276" s="122">
        <v>0</v>
      </c>
      <c r="AT276" s="122">
        <v>0</v>
      </c>
      <c r="AU276" s="122">
        <v>0</v>
      </c>
      <c r="AV276" s="122">
        <v>0</v>
      </c>
      <c r="AW276" s="122">
        <v>0</v>
      </c>
      <c r="AX276" s="122">
        <v>0</v>
      </c>
      <c r="AY276" s="122">
        <v>0</v>
      </c>
      <c r="AZ276" s="122">
        <v>0</v>
      </c>
      <c r="BA276" s="122">
        <v>0</v>
      </c>
      <c r="BB276" s="122">
        <v>0</v>
      </c>
      <c r="BC276" s="122">
        <v>0</v>
      </c>
      <c r="BD276" s="122">
        <v>0</v>
      </c>
      <c r="BE276" s="122">
        <v>0</v>
      </c>
      <c r="BF276" s="126">
        <f t="shared" ref="BF276:BF285" si="161">BE276-SUM(AS276:BD276)</f>
        <v>0</v>
      </c>
    </row>
    <row r="277" spans="1:58" s="413" customFormat="1" ht="12" hidden="1" customHeight="1" outlineLevel="1">
      <c r="A277" s="428">
        <v>710</v>
      </c>
      <c r="B277" s="413" t="s">
        <v>342</v>
      </c>
      <c r="C277" s="122">
        <v>0</v>
      </c>
      <c r="D277" s="122">
        <v>0</v>
      </c>
      <c r="E277" s="122">
        <v>0</v>
      </c>
      <c r="F277" s="122">
        <v>0</v>
      </c>
      <c r="G277" s="122">
        <v>0</v>
      </c>
      <c r="H277" s="122">
        <v>0</v>
      </c>
      <c r="I277" s="122">
        <v>0</v>
      </c>
      <c r="J277" s="122">
        <v>0</v>
      </c>
      <c r="K277" s="122">
        <v>0</v>
      </c>
      <c r="L277" s="122">
        <v>0</v>
      </c>
      <c r="M277" s="122">
        <v>0</v>
      </c>
      <c r="N277" s="122">
        <v>0</v>
      </c>
      <c r="O277" s="122">
        <v>0</v>
      </c>
      <c r="P277" s="126">
        <f t="shared" si="158"/>
        <v>0</v>
      </c>
      <c r="Q277" s="122">
        <v>0</v>
      </c>
      <c r="R277" s="122">
        <v>0</v>
      </c>
      <c r="S277" s="122">
        <v>0</v>
      </c>
      <c r="T277" s="122">
        <v>0</v>
      </c>
      <c r="U277" s="122">
        <v>0</v>
      </c>
      <c r="V277" s="122">
        <v>0</v>
      </c>
      <c r="W277" s="122">
        <v>0</v>
      </c>
      <c r="X277" s="122">
        <v>0</v>
      </c>
      <c r="Y277" s="122">
        <v>0</v>
      </c>
      <c r="Z277" s="122">
        <v>0</v>
      </c>
      <c r="AA277" s="122">
        <v>0</v>
      </c>
      <c r="AB277" s="122">
        <v>0</v>
      </c>
      <c r="AC277" s="122">
        <v>0</v>
      </c>
      <c r="AD277" s="126">
        <f t="shared" si="159"/>
        <v>0</v>
      </c>
      <c r="AE277" s="122">
        <v>0</v>
      </c>
      <c r="AF277" s="122">
        <v>0</v>
      </c>
      <c r="AG277" s="122">
        <v>0</v>
      </c>
      <c r="AH277" s="122">
        <v>0</v>
      </c>
      <c r="AI277" s="122">
        <v>0</v>
      </c>
      <c r="AJ277" s="122">
        <v>0</v>
      </c>
      <c r="AK277" s="122">
        <v>0</v>
      </c>
      <c r="AL277" s="122">
        <v>0</v>
      </c>
      <c r="AM277" s="122">
        <v>0</v>
      </c>
      <c r="AN277" s="122">
        <v>0</v>
      </c>
      <c r="AO277" s="122">
        <v>0</v>
      </c>
      <c r="AP277" s="122">
        <v>0</v>
      </c>
      <c r="AQ277" s="122">
        <v>0</v>
      </c>
      <c r="AR277" s="126">
        <f t="shared" si="160"/>
        <v>0</v>
      </c>
      <c r="AS277" s="122">
        <v>0</v>
      </c>
      <c r="AT277" s="122">
        <v>0</v>
      </c>
      <c r="AU277" s="122">
        <v>0</v>
      </c>
      <c r="AV277" s="122">
        <v>0</v>
      </c>
      <c r="AW277" s="122">
        <v>0</v>
      </c>
      <c r="AX277" s="122">
        <v>0</v>
      </c>
      <c r="AY277" s="122">
        <v>0</v>
      </c>
      <c r="AZ277" s="122">
        <v>0</v>
      </c>
      <c r="BA277" s="122">
        <v>0</v>
      </c>
      <c r="BB277" s="122">
        <v>0</v>
      </c>
      <c r="BC277" s="122">
        <v>0</v>
      </c>
      <c r="BD277" s="122">
        <v>0</v>
      </c>
      <c r="BE277" s="122">
        <v>0</v>
      </c>
      <c r="BF277" s="126">
        <f t="shared" si="161"/>
        <v>0</v>
      </c>
    </row>
    <row r="278" spans="1:58" s="413" customFormat="1" ht="12" hidden="1" customHeight="1" outlineLevel="1">
      <c r="A278" s="428">
        <v>720</v>
      </c>
      <c r="B278" s="413" t="s">
        <v>343</v>
      </c>
      <c r="C278" s="122">
        <v>0</v>
      </c>
      <c r="D278" s="122">
        <v>0</v>
      </c>
      <c r="E278" s="122">
        <v>0</v>
      </c>
      <c r="F278" s="122">
        <v>0</v>
      </c>
      <c r="G278" s="122">
        <v>0</v>
      </c>
      <c r="H278" s="122">
        <v>0</v>
      </c>
      <c r="I278" s="122">
        <v>0</v>
      </c>
      <c r="J278" s="122">
        <v>0</v>
      </c>
      <c r="K278" s="122">
        <v>0</v>
      </c>
      <c r="L278" s="122">
        <v>0</v>
      </c>
      <c r="M278" s="122">
        <v>0</v>
      </c>
      <c r="N278" s="122">
        <v>0</v>
      </c>
      <c r="O278" s="122">
        <v>0</v>
      </c>
      <c r="P278" s="126">
        <f t="shared" si="158"/>
        <v>0</v>
      </c>
      <c r="Q278" s="122">
        <v>0</v>
      </c>
      <c r="R278" s="122">
        <v>0</v>
      </c>
      <c r="S278" s="122">
        <v>0</v>
      </c>
      <c r="T278" s="122">
        <v>0</v>
      </c>
      <c r="U278" s="122">
        <v>0</v>
      </c>
      <c r="V278" s="122">
        <v>0</v>
      </c>
      <c r="W278" s="122">
        <v>0</v>
      </c>
      <c r="X278" s="122">
        <v>0</v>
      </c>
      <c r="Y278" s="122">
        <v>0</v>
      </c>
      <c r="Z278" s="122">
        <v>0</v>
      </c>
      <c r="AA278" s="122">
        <v>0</v>
      </c>
      <c r="AB278" s="122">
        <v>0</v>
      </c>
      <c r="AC278" s="122">
        <v>0</v>
      </c>
      <c r="AD278" s="126">
        <f t="shared" si="159"/>
        <v>0</v>
      </c>
      <c r="AE278" s="122">
        <v>0</v>
      </c>
      <c r="AF278" s="122">
        <v>0</v>
      </c>
      <c r="AG278" s="122">
        <v>0</v>
      </c>
      <c r="AH278" s="122">
        <v>0</v>
      </c>
      <c r="AI278" s="122">
        <v>0</v>
      </c>
      <c r="AJ278" s="122">
        <v>0</v>
      </c>
      <c r="AK278" s="122">
        <v>0</v>
      </c>
      <c r="AL278" s="122">
        <v>0</v>
      </c>
      <c r="AM278" s="122">
        <v>0</v>
      </c>
      <c r="AN278" s="122">
        <v>0</v>
      </c>
      <c r="AO278" s="122">
        <v>0</v>
      </c>
      <c r="AP278" s="122">
        <v>0</v>
      </c>
      <c r="AQ278" s="122">
        <v>0</v>
      </c>
      <c r="AR278" s="126">
        <f t="shared" si="160"/>
        <v>0</v>
      </c>
      <c r="AS278" s="122">
        <v>0</v>
      </c>
      <c r="AT278" s="122">
        <v>0</v>
      </c>
      <c r="AU278" s="122">
        <v>0</v>
      </c>
      <c r="AV278" s="122">
        <v>0</v>
      </c>
      <c r="AW278" s="122">
        <v>0</v>
      </c>
      <c r="AX278" s="122">
        <v>0</v>
      </c>
      <c r="AY278" s="122">
        <v>0</v>
      </c>
      <c r="AZ278" s="122">
        <v>0</v>
      </c>
      <c r="BA278" s="122">
        <v>0</v>
      </c>
      <c r="BB278" s="122">
        <v>0</v>
      </c>
      <c r="BC278" s="122">
        <v>0</v>
      </c>
      <c r="BD278" s="122">
        <v>0</v>
      </c>
      <c r="BE278" s="122">
        <v>0</v>
      </c>
      <c r="BF278" s="126">
        <f t="shared" si="161"/>
        <v>0</v>
      </c>
    </row>
    <row r="279" spans="1:58" s="413" customFormat="1" ht="12" hidden="1" customHeight="1" outlineLevel="1">
      <c r="A279" s="428">
        <v>730</v>
      </c>
      <c r="B279" s="413" t="s">
        <v>344</v>
      </c>
      <c r="C279" s="122">
        <v>0</v>
      </c>
      <c r="D279" s="122">
        <v>0</v>
      </c>
      <c r="E279" s="122">
        <v>0</v>
      </c>
      <c r="F279" s="122">
        <v>0</v>
      </c>
      <c r="G279" s="122">
        <v>0</v>
      </c>
      <c r="H279" s="122">
        <v>0</v>
      </c>
      <c r="I279" s="122">
        <v>0</v>
      </c>
      <c r="J279" s="122">
        <v>0</v>
      </c>
      <c r="K279" s="122">
        <v>0</v>
      </c>
      <c r="L279" s="122">
        <v>0</v>
      </c>
      <c r="M279" s="122">
        <v>0</v>
      </c>
      <c r="N279" s="122">
        <v>0</v>
      </c>
      <c r="O279" s="122">
        <v>0</v>
      </c>
      <c r="P279" s="126">
        <f t="shared" si="158"/>
        <v>0</v>
      </c>
      <c r="Q279" s="122">
        <v>0</v>
      </c>
      <c r="R279" s="122">
        <v>0</v>
      </c>
      <c r="S279" s="122">
        <v>0</v>
      </c>
      <c r="T279" s="122">
        <v>0</v>
      </c>
      <c r="U279" s="122">
        <v>0</v>
      </c>
      <c r="V279" s="122">
        <v>0</v>
      </c>
      <c r="W279" s="122">
        <v>0</v>
      </c>
      <c r="X279" s="122">
        <v>0</v>
      </c>
      <c r="Y279" s="122">
        <v>0</v>
      </c>
      <c r="Z279" s="122">
        <v>0</v>
      </c>
      <c r="AA279" s="122">
        <v>0</v>
      </c>
      <c r="AB279" s="122">
        <v>0</v>
      </c>
      <c r="AC279" s="122">
        <v>0</v>
      </c>
      <c r="AD279" s="126">
        <f t="shared" si="159"/>
        <v>0</v>
      </c>
      <c r="AE279" s="122">
        <v>0</v>
      </c>
      <c r="AF279" s="122">
        <v>0</v>
      </c>
      <c r="AG279" s="122">
        <v>0</v>
      </c>
      <c r="AH279" s="122">
        <v>0</v>
      </c>
      <c r="AI279" s="122">
        <v>0</v>
      </c>
      <c r="AJ279" s="122">
        <v>0</v>
      </c>
      <c r="AK279" s="122">
        <v>0</v>
      </c>
      <c r="AL279" s="122">
        <v>0</v>
      </c>
      <c r="AM279" s="122">
        <v>0</v>
      </c>
      <c r="AN279" s="122">
        <v>0</v>
      </c>
      <c r="AO279" s="122">
        <v>0</v>
      </c>
      <c r="AP279" s="122">
        <v>0</v>
      </c>
      <c r="AQ279" s="122">
        <v>0</v>
      </c>
      <c r="AR279" s="126">
        <f t="shared" si="160"/>
        <v>0</v>
      </c>
      <c r="AS279" s="122">
        <v>0</v>
      </c>
      <c r="AT279" s="122">
        <v>0</v>
      </c>
      <c r="AU279" s="122">
        <v>0</v>
      </c>
      <c r="AV279" s="122">
        <v>0</v>
      </c>
      <c r="AW279" s="122">
        <v>0</v>
      </c>
      <c r="AX279" s="122">
        <v>0</v>
      </c>
      <c r="AY279" s="122">
        <v>0</v>
      </c>
      <c r="AZ279" s="122">
        <v>0</v>
      </c>
      <c r="BA279" s="122">
        <v>0</v>
      </c>
      <c r="BB279" s="122">
        <v>0</v>
      </c>
      <c r="BC279" s="122">
        <v>0</v>
      </c>
      <c r="BD279" s="122">
        <v>0</v>
      </c>
      <c r="BE279" s="122">
        <v>0</v>
      </c>
      <c r="BF279" s="126">
        <f t="shared" si="161"/>
        <v>0</v>
      </c>
    </row>
    <row r="280" spans="1:58" s="413" customFormat="1" ht="12" hidden="1" customHeight="1" outlineLevel="1">
      <c r="A280" s="428">
        <v>732</v>
      </c>
      <c r="B280" s="413" t="s">
        <v>345</v>
      </c>
      <c r="C280" s="122">
        <v>0</v>
      </c>
      <c r="D280" s="122">
        <v>0</v>
      </c>
      <c r="E280" s="122">
        <v>0</v>
      </c>
      <c r="F280" s="122">
        <v>0</v>
      </c>
      <c r="G280" s="122">
        <v>0</v>
      </c>
      <c r="H280" s="122">
        <v>0</v>
      </c>
      <c r="I280" s="122">
        <v>0</v>
      </c>
      <c r="J280" s="122">
        <v>0</v>
      </c>
      <c r="K280" s="122">
        <v>0</v>
      </c>
      <c r="L280" s="122">
        <v>0</v>
      </c>
      <c r="M280" s="122">
        <v>0</v>
      </c>
      <c r="N280" s="122">
        <v>0</v>
      </c>
      <c r="O280" s="122">
        <v>0</v>
      </c>
      <c r="P280" s="126">
        <f t="shared" si="158"/>
        <v>0</v>
      </c>
      <c r="Q280" s="122">
        <v>0</v>
      </c>
      <c r="R280" s="122">
        <v>0</v>
      </c>
      <c r="S280" s="122">
        <v>0</v>
      </c>
      <c r="T280" s="122">
        <v>0</v>
      </c>
      <c r="U280" s="122">
        <v>0</v>
      </c>
      <c r="V280" s="122">
        <v>0</v>
      </c>
      <c r="W280" s="122">
        <v>0</v>
      </c>
      <c r="X280" s="122">
        <v>0</v>
      </c>
      <c r="Y280" s="122">
        <v>0</v>
      </c>
      <c r="Z280" s="122">
        <v>0</v>
      </c>
      <c r="AA280" s="122">
        <v>0</v>
      </c>
      <c r="AB280" s="122">
        <v>0</v>
      </c>
      <c r="AC280" s="122">
        <v>0</v>
      </c>
      <c r="AD280" s="126">
        <f t="shared" si="159"/>
        <v>0</v>
      </c>
      <c r="AE280" s="122">
        <v>0</v>
      </c>
      <c r="AF280" s="122">
        <v>0</v>
      </c>
      <c r="AG280" s="122">
        <v>0</v>
      </c>
      <c r="AH280" s="122">
        <v>0</v>
      </c>
      <c r="AI280" s="122">
        <v>0</v>
      </c>
      <c r="AJ280" s="122">
        <v>0</v>
      </c>
      <c r="AK280" s="122">
        <v>0</v>
      </c>
      <c r="AL280" s="122">
        <v>0</v>
      </c>
      <c r="AM280" s="122">
        <v>0</v>
      </c>
      <c r="AN280" s="122">
        <v>0</v>
      </c>
      <c r="AO280" s="122">
        <v>0</v>
      </c>
      <c r="AP280" s="122">
        <v>0</v>
      </c>
      <c r="AQ280" s="122">
        <v>0</v>
      </c>
      <c r="AR280" s="126">
        <f t="shared" si="160"/>
        <v>0</v>
      </c>
      <c r="AS280" s="122">
        <v>0</v>
      </c>
      <c r="AT280" s="122">
        <v>0</v>
      </c>
      <c r="AU280" s="122">
        <v>0</v>
      </c>
      <c r="AV280" s="122">
        <v>0</v>
      </c>
      <c r="AW280" s="122">
        <v>0</v>
      </c>
      <c r="AX280" s="122">
        <v>0</v>
      </c>
      <c r="AY280" s="122">
        <v>0</v>
      </c>
      <c r="AZ280" s="122">
        <v>0</v>
      </c>
      <c r="BA280" s="122">
        <v>0</v>
      </c>
      <c r="BB280" s="122">
        <v>0</v>
      </c>
      <c r="BC280" s="122">
        <v>0</v>
      </c>
      <c r="BD280" s="122">
        <v>0</v>
      </c>
      <c r="BE280" s="122">
        <v>0</v>
      </c>
      <c r="BF280" s="126">
        <f t="shared" si="161"/>
        <v>0</v>
      </c>
    </row>
    <row r="281" spans="1:58" s="413" customFormat="1" ht="12" hidden="1" customHeight="1" outlineLevel="1">
      <c r="A281" s="428">
        <v>733</v>
      </c>
      <c r="B281" s="413" t="s">
        <v>346</v>
      </c>
      <c r="C281" s="122">
        <v>0</v>
      </c>
      <c r="D281" s="122">
        <v>0</v>
      </c>
      <c r="E281" s="122">
        <v>0</v>
      </c>
      <c r="F281" s="122">
        <v>0</v>
      </c>
      <c r="G281" s="122">
        <v>0</v>
      </c>
      <c r="H281" s="122">
        <v>0</v>
      </c>
      <c r="I281" s="122">
        <v>0</v>
      </c>
      <c r="J281" s="122">
        <v>0</v>
      </c>
      <c r="K281" s="122">
        <v>0</v>
      </c>
      <c r="L281" s="122">
        <v>0</v>
      </c>
      <c r="M281" s="122">
        <v>0</v>
      </c>
      <c r="N281" s="122">
        <v>0</v>
      </c>
      <c r="O281" s="122">
        <v>0</v>
      </c>
      <c r="P281" s="126">
        <f t="shared" si="158"/>
        <v>0</v>
      </c>
      <c r="Q281" s="122">
        <v>0</v>
      </c>
      <c r="R281" s="122">
        <v>0</v>
      </c>
      <c r="S281" s="122">
        <v>0</v>
      </c>
      <c r="T281" s="122">
        <v>0</v>
      </c>
      <c r="U281" s="122">
        <v>0</v>
      </c>
      <c r="V281" s="122">
        <v>0</v>
      </c>
      <c r="W281" s="122">
        <v>0</v>
      </c>
      <c r="X281" s="122">
        <v>0</v>
      </c>
      <c r="Y281" s="122">
        <v>0</v>
      </c>
      <c r="Z281" s="122">
        <v>0</v>
      </c>
      <c r="AA281" s="122">
        <v>0</v>
      </c>
      <c r="AB281" s="122">
        <v>0</v>
      </c>
      <c r="AC281" s="122">
        <v>0</v>
      </c>
      <c r="AD281" s="126">
        <f t="shared" si="159"/>
        <v>0</v>
      </c>
      <c r="AE281" s="122">
        <v>0</v>
      </c>
      <c r="AF281" s="122">
        <v>0</v>
      </c>
      <c r="AG281" s="122">
        <v>0</v>
      </c>
      <c r="AH281" s="122">
        <v>0</v>
      </c>
      <c r="AI281" s="122">
        <v>0</v>
      </c>
      <c r="AJ281" s="122">
        <v>0</v>
      </c>
      <c r="AK281" s="122">
        <v>0</v>
      </c>
      <c r="AL281" s="122">
        <v>0</v>
      </c>
      <c r="AM281" s="122">
        <v>0</v>
      </c>
      <c r="AN281" s="122">
        <v>0</v>
      </c>
      <c r="AO281" s="122">
        <v>0</v>
      </c>
      <c r="AP281" s="122">
        <v>0</v>
      </c>
      <c r="AQ281" s="122">
        <v>0</v>
      </c>
      <c r="AR281" s="126">
        <f t="shared" si="160"/>
        <v>0</v>
      </c>
      <c r="AS281" s="122">
        <v>0</v>
      </c>
      <c r="AT281" s="122">
        <v>0</v>
      </c>
      <c r="AU281" s="122">
        <v>0</v>
      </c>
      <c r="AV281" s="122">
        <v>0</v>
      </c>
      <c r="AW281" s="122">
        <v>0</v>
      </c>
      <c r="AX281" s="122">
        <v>0</v>
      </c>
      <c r="AY281" s="122">
        <v>0</v>
      </c>
      <c r="AZ281" s="122">
        <v>0</v>
      </c>
      <c r="BA281" s="122">
        <v>0</v>
      </c>
      <c r="BB281" s="122">
        <v>0</v>
      </c>
      <c r="BC281" s="122">
        <v>0</v>
      </c>
      <c r="BD281" s="122">
        <v>0</v>
      </c>
      <c r="BE281" s="122">
        <v>0</v>
      </c>
      <c r="BF281" s="126">
        <f t="shared" si="161"/>
        <v>0</v>
      </c>
    </row>
    <row r="282" spans="1:58" s="413" customFormat="1" ht="12" hidden="1" customHeight="1" outlineLevel="1">
      <c r="A282" s="428">
        <v>734</v>
      </c>
      <c r="B282" s="413" t="s">
        <v>347</v>
      </c>
      <c r="C282" s="122">
        <v>0</v>
      </c>
      <c r="D282" s="122">
        <v>0</v>
      </c>
      <c r="E282" s="122">
        <v>0</v>
      </c>
      <c r="F282" s="122">
        <v>0</v>
      </c>
      <c r="G282" s="122">
        <v>0</v>
      </c>
      <c r="H282" s="122">
        <v>0</v>
      </c>
      <c r="I282" s="122">
        <v>0</v>
      </c>
      <c r="J282" s="122">
        <v>0</v>
      </c>
      <c r="K282" s="122">
        <v>0</v>
      </c>
      <c r="L282" s="122">
        <v>0</v>
      </c>
      <c r="M282" s="122">
        <v>0</v>
      </c>
      <c r="N282" s="122">
        <v>0</v>
      </c>
      <c r="O282" s="122">
        <v>0</v>
      </c>
      <c r="P282" s="126">
        <f t="shared" si="158"/>
        <v>0</v>
      </c>
      <c r="Q282" s="122">
        <v>0</v>
      </c>
      <c r="R282" s="122">
        <v>0</v>
      </c>
      <c r="S282" s="122">
        <v>0</v>
      </c>
      <c r="T282" s="122">
        <v>0</v>
      </c>
      <c r="U282" s="122">
        <v>0</v>
      </c>
      <c r="V282" s="122">
        <v>0</v>
      </c>
      <c r="W282" s="122">
        <v>0</v>
      </c>
      <c r="X282" s="122">
        <v>0</v>
      </c>
      <c r="Y282" s="122">
        <v>0</v>
      </c>
      <c r="Z282" s="122">
        <v>0</v>
      </c>
      <c r="AA282" s="122">
        <v>0</v>
      </c>
      <c r="AB282" s="122">
        <v>0</v>
      </c>
      <c r="AC282" s="122">
        <v>0</v>
      </c>
      <c r="AD282" s="126">
        <f t="shared" si="159"/>
        <v>0</v>
      </c>
      <c r="AE282" s="122">
        <v>0</v>
      </c>
      <c r="AF282" s="122">
        <v>0</v>
      </c>
      <c r="AG282" s="122">
        <v>0</v>
      </c>
      <c r="AH282" s="122">
        <v>0</v>
      </c>
      <c r="AI282" s="122">
        <v>0</v>
      </c>
      <c r="AJ282" s="122">
        <v>0</v>
      </c>
      <c r="AK282" s="122">
        <v>0</v>
      </c>
      <c r="AL282" s="122">
        <v>0</v>
      </c>
      <c r="AM282" s="122">
        <v>0</v>
      </c>
      <c r="AN282" s="122">
        <v>0</v>
      </c>
      <c r="AO282" s="122">
        <v>0</v>
      </c>
      <c r="AP282" s="122">
        <v>0</v>
      </c>
      <c r="AQ282" s="122">
        <v>0</v>
      </c>
      <c r="AR282" s="126">
        <f t="shared" si="160"/>
        <v>0</v>
      </c>
      <c r="AS282" s="122">
        <v>0</v>
      </c>
      <c r="AT282" s="122">
        <v>0</v>
      </c>
      <c r="AU282" s="122">
        <v>0</v>
      </c>
      <c r="AV282" s="122">
        <v>0</v>
      </c>
      <c r="AW282" s="122">
        <v>0</v>
      </c>
      <c r="AX282" s="122">
        <v>0</v>
      </c>
      <c r="AY282" s="122">
        <v>0</v>
      </c>
      <c r="AZ282" s="122">
        <v>0</v>
      </c>
      <c r="BA282" s="122">
        <v>0</v>
      </c>
      <c r="BB282" s="122">
        <v>0</v>
      </c>
      <c r="BC282" s="122">
        <v>0</v>
      </c>
      <c r="BD282" s="122">
        <v>0</v>
      </c>
      <c r="BE282" s="122">
        <v>0</v>
      </c>
      <c r="BF282" s="126">
        <f t="shared" si="161"/>
        <v>0</v>
      </c>
    </row>
    <row r="283" spans="1:58" s="413" customFormat="1" ht="12" hidden="1" customHeight="1" outlineLevel="1">
      <c r="A283" s="428">
        <v>735</v>
      </c>
      <c r="B283" s="413" t="s">
        <v>348</v>
      </c>
      <c r="C283" s="122">
        <v>0</v>
      </c>
      <c r="D283" s="122">
        <v>0</v>
      </c>
      <c r="E283" s="122">
        <v>0</v>
      </c>
      <c r="F283" s="122">
        <v>0</v>
      </c>
      <c r="G283" s="122">
        <v>0</v>
      </c>
      <c r="H283" s="122">
        <v>0</v>
      </c>
      <c r="I283" s="122">
        <v>0</v>
      </c>
      <c r="J283" s="122">
        <v>0</v>
      </c>
      <c r="K283" s="122">
        <v>0</v>
      </c>
      <c r="L283" s="122">
        <v>0</v>
      </c>
      <c r="M283" s="122">
        <v>0</v>
      </c>
      <c r="N283" s="122">
        <v>0</v>
      </c>
      <c r="O283" s="122">
        <v>0</v>
      </c>
      <c r="P283" s="126">
        <f t="shared" si="158"/>
        <v>0</v>
      </c>
      <c r="Q283" s="122">
        <v>0</v>
      </c>
      <c r="R283" s="122">
        <v>0</v>
      </c>
      <c r="S283" s="122">
        <v>0</v>
      </c>
      <c r="T283" s="122">
        <v>0</v>
      </c>
      <c r="U283" s="122">
        <v>0</v>
      </c>
      <c r="V283" s="122">
        <v>0</v>
      </c>
      <c r="W283" s="122">
        <v>0</v>
      </c>
      <c r="X283" s="122">
        <v>0</v>
      </c>
      <c r="Y283" s="122">
        <v>0</v>
      </c>
      <c r="Z283" s="122">
        <v>0</v>
      </c>
      <c r="AA283" s="122">
        <v>0</v>
      </c>
      <c r="AB283" s="122">
        <v>0</v>
      </c>
      <c r="AC283" s="122">
        <v>0</v>
      </c>
      <c r="AD283" s="126">
        <f t="shared" si="159"/>
        <v>0</v>
      </c>
      <c r="AE283" s="122">
        <v>0</v>
      </c>
      <c r="AF283" s="122">
        <v>0</v>
      </c>
      <c r="AG283" s="122">
        <v>0</v>
      </c>
      <c r="AH283" s="122">
        <v>0</v>
      </c>
      <c r="AI283" s="122">
        <v>0</v>
      </c>
      <c r="AJ283" s="122">
        <v>0</v>
      </c>
      <c r="AK283" s="122">
        <v>0</v>
      </c>
      <c r="AL283" s="122">
        <v>0</v>
      </c>
      <c r="AM283" s="122">
        <v>0</v>
      </c>
      <c r="AN283" s="122">
        <v>0</v>
      </c>
      <c r="AO283" s="122">
        <v>0</v>
      </c>
      <c r="AP283" s="122">
        <v>0</v>
      </c>
      <c r="AQ283" s="122">
        <v>0</v>
      </c>
      <c r="AR283" s="126">
        <f t="shared" si="160"/>
        <v>0</v>
      </c>
      <c r="AS283" s="122">
        <v>0</v>
      </c>
      <c r="AT283" s="122">
        <v>0</v>
      </c>
      <c r="AU283" s="122">
        <v>0</v>
      </c>
      <c r="AV283" s="122">
        <v>0</v>
      </c>
      <c r="AW283" s="122">
        <v>0</v>
      </c>
      <c r="AX283" s="122">
        <v>0</v>
      </c>
      <c r="AY283" s="122">
        <v>0</v>
      </c>
      <c r="AZ283" s="122">
        <v>0</v>
      </c>
      <c r="BA283" s="122">
        <v>0</v>
      </c>
      <c r="BB283" s="122">
        <v>0</v>
      </c>
      <c r="BC283" s="122">
        <v>0</v>
      </c>
      <c r="BD283" s="122">
        <v>0</v>
      </c>
      <c r="BE283" s="122">
        <v>0</v>
      </c>
      <c r="BF283" s="126">
        <f t="shared" si="161"/>
        <v>0</v>
      </c>
    </row>
    <row r="284" spans="1:58" s="413" customFormat="1" ht="12" hidden="1" customHeight="1" outlineLevel="1">
      <c r="A284" s="428">
        <v>739</v>
      </c>
      <c r="B284" s="413" t="s">
        <v>349</v>
      </c>
      <c r="C284" s="122">
        <v>0</v>
      </c>
      <c r="D284" s="122">
        <v>0</v>
      </c>
      <c r="E284" s="122">
        <v>0</v>
      </c>
      <c r="F284" s="122">
        <v>0</v>
      </c>
      <c r="G284" s="122">
        <v>0</v>
      </c>
      <c r="H284" s="122">
        <v>0</v>
      </c>
      <c r="I284" s="122">
        <v>0</v>
      </c>
      <c r="J284" s="122">
        <v>0</v>
      </c>
      <c r="K284" s="122">
        <v>0</v>
      </c>
      <c r="L284" s="122">
        <v>0</v>
      </c>
      <c r="M284" s="122">
        <v>0</v>
      </c>
      <c r="N284" s="122">
        <v>0</v>
      </c>
      <c r="O284" s="122">
        <v>0</v>
      </c>
      <c r="P284" s="126">
        <f t="shared" si="158"/>
        <v>0</v>
      </c>
      <c r="Q284" s="122">
        <v>0</v>
      </c>
      <c r="R284" s="122">
        <v>0</v>
      </c>
      <c r="S284" s="122">
        <v>0</v>
      </c>
      <c r="T284" s="122">
        <v>0</v>
      </c>
      <c r="U284" s="122">
        <v>0</v>
      </c>
      <c r="V284" s="122">
        <v>0</v>
      </c>
      <c r="W284" s="122">
        <v>0</v>
      </c>
      <c r="X284" s="122">
        <v>0</v>
      </c>
      <c r="Y284" s="122">
        <v>0</v>
      </c>
      <c r="Z284" s="122">
        <v>0</v>
      </c>
      <c r="AA284" s="122">
        <v>0</v>
      </c>
      <c r="AB284" s="122">
        <v>0</v>
      </c>
      <c r="AC284" s="122">
        <v>0</v>
      </c>
      <c r="AD284" s="126">
        <f t="shared" si="159"/>
        <v>0</v>
      </c>
      <c r="AE284" s="122">
        <v>0</v>
      </c>
      <c r="AF284" s="122">
        <v>0</v>
      </c>
      <c r="AG284" s="122">
        <v>0</v>
      </c>
      <c r="AH284" s="122">
        <v>0</v>
      </c>
      <c r="AI284" s="122">
        <v>0</v>
      </c>
      <c r="AJ284" s="122">
        <v>0</v>
      </c>
      <c r="AK284" s="122">
        <v>0</v>
      </c>
      <c r="AL284" s="122">
        <v>0</v>
      </c>
      <c r="AM284" s="122">
        <v>0</v>
      </c>
      <c r="AN284" s="122">
        <v>0</v>
      </c>
      <c r="AO284" s="122">
        <v>0</v>
      </c>
      <c r="AP284" s="122">
        <v>0</v>
      </c>
      <c r="AQ284" s="122">
        <v>0</v>
      </c>
      <c r="AR284" s="126">
        <f t="shared" si="160"/>
        <v>0</v>
      </c>
      <c r="AS284" s="122">
        <v>0</v>
      </c>
      <c r="AT284" s="122">
        <v>0</v>
      </c>
      <c r="AU284" s="122">
        <v>0</v>
      </c>
      <c r="AV284" s="122">
        <v>0</v>
      </c>
      <c r="AW284" s="122">
        <v>0</v>
      </c>
      <c r="AX284" s="122">
        <v>0</v>
      </c>
      <c r="AY284" s="122">
        <v>0</v>
      </c>
      <c r="AZ284" s="122">
        <v>0</v>
      </c>
      <c r="BA284" s="122">
        <v>0</v>
      </c>
      <c r="BB284" s="122">
        <v>0</v>
      </c>
      <c r="BC284" s="122">
        <v>0</v>
      </c>
      <c r="BD284" s="122">
        <v>0</v>
      </c>
      <c r="BE284" s="122">
        <v>0</v>
      </c>
      <c r="BF284" s="126">
        <f t="shared" si="161"/>
        <v>0</v>
      </c>
    </row>
    <row r="285" spans="1:58" s="413" customFormat="1" ht="12" hidden="1" customHeight="1" outlineLevel="1">
      <c r="A285" s="428">
        <v>790</v>
      </c>
      <c r="B285" s="413" t="s">
        <v>350</v>
      </c>
      <c r="C285" s="122">
        <v>0</v>
      </c>
      <c r="D285" s="122">
        <v>0</v>
      </c>
      <c r="E285" s="122">
        <v>0</v>
      </c>
      <c r="F285" s="122">
        <v>0</v>
      </c>
      <c r="G285" s="122">
        <v>0</v>
      </c>
      <c r="H285" s="122">
        <v>0</v>
      </c>
      <c r="I285" s="122">
        <v>0</v>
      </c>
      <c r="J285" s="122">
        <v>0</v>
      </c>
      <c r="K285" s="122">
        <v>0</v>
      </c>
      <c r="L285" s="122">
        <v>0</v>
      </c>
      <c r="M285" s="122">
        <v>0</v>
      </c>
      <c r="N285" s="122">
        <v>0</v>
      </c>
      <c r="O285" s="122">
        <v>0</v>
      </c>
      <c r="P285" s="126">
        <f t="shared" si="158"/>
        <v>0</v>
      </c>
      <c r="Q285" s="122">
        <v>347.222222222222</v>
      </c>
      <c r="R285" s="122">
        <v>347.222222222222</v>
      </c>
      <c r="S285" s="122">
        <v>347.222222222222</v>
      </c>
      <c r="T285" s="122">
        <v>347.222222222222</v>
      </c>
      <c r="U285" s="122">
        <v>347.222222222222</v>
      </c>
      <c r="V285" s="122">
        <v>347.222222222222</v>
      </c>
      <c r="W285" s="122">
        <v>347.222222222222</v>
      </c>
      <c r="X285" s="122">
        <v>347.222222222222</v>
      </c>
      <c r="Y285" s="122">
        <v>347.222222222222</v>
      </c>
      <c r="Z285" s="122">
        <v>347.222222222222</v>
      </c>
      <c r="AA285" s="122">
        <v>347.222222222222</v>
      </c>
      <c r="AB285" s="122">
        <v>347.222222222222</v>
      </c>
      <c r="AC285" s="122">
        <v>4166.6666666666697</v>
      </c>
      <c r="AD285" s="126">
        <f t="shared" si="159"/>
        <v>0</v>
      </c>
      <c r="AE285" s="122">
        <v>694.444444444444</v>
      </c>
      <c r="AF285" s="122">
        <v>694.444444444444</v>
      </c>
      <c r="AG285" s="122">
        <v>694.444444444444</v>
      </c>
      <c r="AH285" s="122">
        <v>694.444444444444</v>
      </c>
      <c r="AI285" s="122">
        <v>694.444444444444</v>
      </c>
      <c r="AJ285" s="122">
        <v>694.444444444444</v>
      </c>
      <c r="AK285" s="122">
        <v>694.444444444444</v>
      </c>
      <c r="AL285" s="122">
        <v>694.444444444444</v>
      </c>
      <c r="AM285" s="122">
        <v>694.444444444444</v>
      </c>
      <c r="AN285" s="122">
        <v>694.444444444444</v>
      </c>
      <c r="AO285" s="122">
        <v>694.444444444444</v>
      </c>
      <c r="AP285" s="122">
        <v>694.444444444444</v>
      </c>
      <c r="AQ285" s="122">
        <v>8333.3333333333303</v>
      </c>
      <c r="AR285" s="126">
        <f t="shared" si="160"/>
        <v>0</v>
      </c>
      <c r="AS285" s="122">
        <v>694.444444444444</v>
      </c>
      <c r="AT285" s="122">
        <v>694.444444444444</v>
      </c>
      <c r="AU285" s="122">
        <v>694.444444444444</v>
      </c>
      <c r="AV285" s="122">
        <v>694.444444444444</v>
      </c>
      <c r="AW285" s="122">
        <v>694.444444444444</v>
      </c>
      <c r="AX285" s="122">
        <v>694.444444444444</v>
      </c>
      <c r="AY285" s="122">
        <v>694.444444444444</v>
      </c>
      <c r="AZ285" s="122">
        <v>694.444444444444</v>
      </c>
      <c r="BA285" s="122">
        <v>694.444444444444</v>
      </c>
      <c r="BB285" s="122">
        <v>694.444444444444</v>
      </c>
      <c r="BC285" s="122">
        <v>694.444444444444</v>
      </c>
      <c r="BD285" s="122">
        <v>694.444444444444</v>
      </c>
      <c r="BE285" s="122">
        <v>8333.3333333333303</v>
      </c>
      <c r="BF285" s="126">
        <f t="shared" si="161"/>
        <v>0</v>
      </c>
    </row>
    <row r="286" spans="1:58" ht="12" hidden="1" customHeight="1" outlineLevel="1">
      <c r="A286" s="28"/>
      <c r="C286" s="122"/>
      <c r="D286" s="122"/>
      <c r="E286" s="122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26"/>
      <c r="Q286" s="122"/>
      <c r="R286" s="122"/>
      <c r="S286" s="122"/>
      <c r="T286" s="122"/>
      <c r="U286" s="122"/>
      <c r="V286" s="122"/>
      <c r="W286" s="122"/>
      <c r="X286" s="122"/>
      <c r="Y286" s="122"/>
      <c r="Z286" s="122"/>
      <c r="AA286" s="122"/>
      <c r="AB286" s="122"/>
      <c r="AC286" s="122"/>
      <c r="AD286" s="126"/>
      <c r="AE286" s="122"/>
      <c r="AF286" s="122"/>
      <c r="AG286" s="122"/>
      <c r="AH286" s="122"/>
      <c r="AI286" s="122"/>
      <c r="AJ286" s="122"/>
      <c r="AK286" s="122"/>
      <c r="AL286" s="122"/>
      <c r="AM286" s="122"/>
      <c r="AN286" s="122"/>
      <c r="AO286" s="122"/>
      <c r="AP286" s="122"/>
      <c r="AQ286" s="122"/>
      <c r="AR286" s="126"/>
      <c r="AS286" s="122"/>
      <c r="AT286" s="122"/>
      <c r="AU286" s="122"/>
      <c r="AV286" s="122"/>
      <c r="AW286" s="122"/>
      <c r="AX286" s="122"/>
      <c r="AY286" s="122"/>
      <c r="AZ286" s="122"/>
      <c r="BA286" s="122"/>
      <c r="BB286" s="122"/>
      <c r="BC286" s="122"/>
      <c r="BD286" s="122"/>
      <c r="BE286" s="122"/>
      <c r="BF286" s="126"/>
    </row>
    <row r="287" spans="1:58" ht="12" customHeight="1" collapsed="1">
      <c r="A287" s="26"/>
      <c r="B287" s="1" t="s">
        <v>153</v>
      </c>
      <c r="C287" s="4">
        <f t="shared" ref="C287:O287" si="162">SUM(C275:C286)</f>
        <v>0</v>
      </c>
      <c r="D287" s="4">
        <f t="shared" si="162"/>
        <v>0</v>
      </c>
      <c r="E287" s="4">
        <f t="shared" si="162"/>
        <v>0</v>
      </c>
      <c r="F287" s="4">
        <f t="shared" si="162"/>
        <v>0</v>
      </c>
      <c r="G287" s="4">
        <f t="shared" si="162"/>
        <v>0</v>
      </c>
      <c r="H287" s="4">
        <f t="shared" si="162"/>
        <v>0</v>
      </c>
      <c r="I287" s="4">
        <f t="shared" si="162"/>
        <v>0</v>
      </c>
      <c r="J287" s="4">
        <f t="shared" si="162"/>
        <v>0</v>
      </c>
      <c r="K287" s="4">
        <f t="shared" si="162"/>
        <v>0</v>
      </c>
      <c r="L287" s="4">
        <f t="shared" si="162"/>
        <v>0</v>
      </c>
      <c r="M287" s="4">
        <f t="shared" si="162"/>
        <v>0</v>
      </c>
      <c r="N287" s="4">
        <f t="shared" si="162"/>
        <v>0</v>
      </c>
      <c r="O287" s="4">
        <f t="shared" si="162"/>
        <v>0</v>
      </c>
      <c r="P287" s="126">
        <f t="shared" si="154"/>
        <v>0</v>
      </c>
      <c r="Q287" s="4">
        <f t="shared" ref="Q287:AC287" si="163">SUM(Q275:Q286)</f>
        <v>347.222222222222</v>
      </c>
      <c r="R287" s="4">
        <f t="shared" si="163"/>
        <v>347.222222222222</v>
      </c>
      <c r="S287" s="4">
        <f t="shared" si="163"/>
        <v>347.222222222222</v>
      </c>
      <c r="T287" s="4">
        <f t="shared" si="163"/>
        <v>347.222222222222</v>
      </c>
      <c r="U287" s="4">
        <f t="shared" si="163"/>
        <v>347.222222222222</v>
      </c>
      <c r="V287" s="4">
        <f t="shared" si="163"/>
        <v>347.222222222222</v>
      </c>
      <c r="W287" s="4">
        <f t="shared" si="163"/>
        <v>347.222222222222</v>
      </c>
      <c r="X287" s="4">
        <f t="shared" si="163"/>
        <v>347.222222222222</v>
      </c>
      <c r="Y287" s="4">
        <f t="shared" si="163"/>
        <v>347.222222222222</v>
      </c>
      <c r="Z287" s="4">
        <f t="shared" si="163"/>
        <v>347.222222222222</v>
      </c>
      <c r="AA287" s="4">
        <f t="shared" si="163"/>
        <v>347.222222222222</v>
      </c>
      <c r="AB287" s="4">
        <f t="shared" si="163"/>
        <v>347.222222222222</v>
      </c>
      <c r="AC287" s="4">
        <f t="shared" si="163"/>
        <v>4166.6666666666697</v>
      </c>
      <c r="AD287" s="126">
        <f t="shared" si="155"/>
        <v>0</v>
      </c>
      <c r="AE287" s="4">
        <f t="shared" ref="AE287:AQ287" si="164">SUM(AE275:AE286)</f>
        <v>694.444444444444</v>
      </c>
      <c r="AF287" s="4">
        <f t="shared" si="164"/>
        <v>694.444444444444</v>
      </c>
      <c r="AG287" s="4">
        <f t="shared" si="164"/>
        <v>694.444444444444</v>
      </c>
      <c r="AH287" s="4">
        <f t="shared" si="164"/>
        <v>694.444444444444</v>
      </c>
      <c r="AI287" s="4">
        <f t="shared" si="164"/>
        <v>694.444444444444</v>
      </c>
      <c r="AJ287" s="4">
        <f t="shared" si="164"/>
        <v>694.444444444444</v>
      </c>
      <c r="AK287" s="4">
        <f t="shared" si="164"/>
        <v>694.444444444444</v>
      </c>
      <c r="AL287" s="4">
        <f t="shared" si="164"/>
        <v>694.444444444444</v>
      </c>
      <c r="AM287" s="4">
        <f t="shared" si="164"/>
        <v>694.444444444444</v>
      </c>
      <c r="AN287" s="4">
        <f t="shared" si="164"/>
        <v>694.444444444444</v>
      </c>
      <c r="AO287" s="4">
        <f t="shared" si="164"/>
        <v>694.444444444444</v>
      </c>
      <c r="AP287" s="4">
        <f t="shared" si="164"/>
        <v>694.444444444444</v>
      </c>
      <c r="AQ287" s="4">
        <f t="shared" si="164"/>
        <v>8333.3333333333303</v>
      </c>
      <c r="AR287" s="126">
        <f t="shared" si="156"/>
        <v>0</v>
      </c>
      <c r="AS287" s="4">
        <f t="shared" ref="AS287:BE287" si="165">SUM(AS275:AS286)</f>
        <v>694.444444444444</v>
      </c>
      <c r="AT287" s="4">
        <f t="shared" si="165"/>
        <v>694.444444444444</v>
      </c>
      <c r="AU287" s="4">
        <f t="shared" si="165"/>
        <v>694.444444444444</v>
      </c>
      <c r="AV287" s="4">
        <f t="shared" si="165"/>
        <v>694.444444444444</v>
      </c>
      <c r="AW287" s="4">
        <f t="shared" si="165"/>
        <v>694.444444444444</v>
      </c>
      <c r="AX287" s="4">
        <f t="shared" si="165"/>
        <v>694.444444444444</v>
      </c>
      <c r="AY287" s="4">
        <f t="shared" si="165"/>
        <v>694.444444444444</v>
      </c>
      <c r="AZ287" s="4">
        <f t="shared" si="165"/>
        <v>694.444444444444</v>
      </c>
      <c r="BA287" s="4">
        <f t="shared" si="165"/>
        <v>694.444444444444</v>
      </c>
      <c r="BB287" s="4">
        <f t="shared" si="165"/>
        <v>694.444444444444</v>
      </c>
      <c r="BC287" s="4">
        <f t="shared" si="165"/>
        <v>694.444444444444</v>
      </c>
      <c r="BD287" s="4">
        <f t="shared" si="165"/>
        <v>694.444444444444</v>
      </c>
      <c r="BE287" s="4">
        <f t="shared" si="165"/>
        <v>8333.3333333333303</v>
      </c>
      <c r="BF287" s="126">
        <f t="shared" si="157"/>
        <v>0</v>
      </c>
    </row>
    <row r="288" spans="1:58" ht="12" hidden="1" customHeight="1" outlineLevel="1">
      <c r="A288" s="29" t="s">
        <v>24</v>
      </c>
      <c r="B288" s="9" t="s">
        <v>24</v>
      </c>
      <c r="C288" s="122"/>
      <c r="D288" s="122" t="s">
        <v>24</v>
      </c>
      <c r="E288" s="122" t="s">
        <v>24</v>
      </c>
      <c r="F288" s="122" t="s">
        <v>24</v>
      </c>
      <c r="G288" s="122" t="s">
        <v>24</v>
      </c>
      <c r="H288" s="122" t="s">
        <v>24</v>
      </c>
      <c r="I288" s="122" t="s">
        <v>24</v>
      </c>
      <c r="J288" s="122" t="s">
        <v>24</v>
      </c>
      <c r="K288" s="122" t="s">
        <v>24</v>
      </c>
      <c r="L288" s="122" t="s">
        <v>24</v>
      </c>
      <c r="M288" s="122" t="s">
        <v>24</v>
      </c>
      <c r="N288" s="122" t="s">
        <v>24</v>
      </c>
      <c r="O288" s="122" t="s">
        <v>24</v>
      </c>
      <c r="P288" s="126" t="s">
        <v>24</v>
      </c>
      <c r="Q288" s="122"/>
      <c r="R288" s="122" t="s">
        <v>24</v>
      </c>
      <c r="S288" s="122" t="s">
        <v>24</v>
      </c>
      <c r="T288" s="122" t="s">
        <v>24</v>
      </c>
      <c r="U288" s="122" t="s">
        <v>24</v>
      </c>
      <c r="V288" s="122" t="s">
        <v>24</v>
      </c>
      <c r="W288" s="122" t="s">
        <v>24</v>
      </c>
      <c r="X288" s="122" t="s">
        <v>24</v>
      </c>
      <c r="Y288" s="122" t="s">
        <v>24</v>
      </c>
      <c r="Z288" s="122" t="s">
        <v>24</v>
      </c>
      <c r="AA288" s="122" t="s">
        <v>24</v>
      </c>
      <c r="AB288" s="122" t="s">
        <v>24</v>
      </c>
      <c r="AC288" s="122" t="s">
        <v>24</v>
      </c>
      <c r="AD288" s="126" t="s">
        <v>24</v>
      </c>
      <c r="AE288" s="122"/>
      <c r="AF288" s="122" t="s">
        <v>24</v>
      </c>
      <c r="AG288" s="122" t="s">
        <v>24</v>
      </c>
      <c r="AH288" s="122" t="s">
        <v>24</v>
      </c>
      <c r="AI288" s="122" t="s">
        <v>24</v>
      </c>
      <c r="AJ288" s="122" t="s">
        <v>24</v>
      </c>
      <c r="AK288" s="122" t="s">
        <v>24</v>
      </c>
      <c r="AL288" s="122" t="s">
        <v>24</v>
      </c>
      <c r="AM288" s="122" t="s">
        <v>24</v>
      </c>
      <c r="AN288" s="122" t="s">
        <v>24</v>
      </c>
      <c r="AO288" s="122" t="s">
        <v>24</v>
      </c>
      <c r="AP288" s="122" t="s">
        <v>24</v>
      </c>
      <c r="AQ288" s="122" t="s">
        <v>24</v>
      </c>
      <c r="AR288" s="126" t="s">
        <v>24</v>
      </c>
      <c r="AS288" s="122"/>
      <c r="AT288" s="122" t="s">
        <v>24</v>
      </c>
      <c r="AU288" s="122" t="s">
        <v>24</v>
      </c>
      <c r="AV288" s="122" t="s">
        <v>24</v>
      </c>
      <c r="AW288" s="122" t="s">
        <v>24</v>
      </c>
      <c r="AX288" s="122" t="s">
        <v>24</v>
      </c>
      <c r="AY288" s="122" t="s">
        <v>24</v>
      </c>
      <c r="AZ288" s="122" t="s">
        <v>24</v>
      </c>
      <c r="BA288" s="122" t="s">
        <v>24</v>
      </c>
      <c r="BB288" s="122" t="s">
        <v>24</v>
      </c>
      <c r="BC288" s="122" t="s">
        <v>24</v>
      </c>
      <c r="BD288" s="122" t="s">
        <v>24</v>
      </c>
      <c r="BE288" s="122" t="s">
        <v>24</v>
      </c>
      <c r="BF288" s="126" t="s">
        <v>24</v>
      </c>
    </row>
    <row r="289" spans="1:58" ht="12" hidden="1" customHeight="1" outlineLevel="1">
      <c r="A289" s="27" t="s">
        <v>140</v>
      </c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126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126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126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126"/>
    </row>
    <row r="290" spans="1:58" ht="12" hidden="1" customHeight="1" outlineLevel="1">
      <c r="A290" s="28" t="s">
        <v>24</v>
      </c>
      <c r="C290" s="122">
        <v>0</v>
      </c>
      <c r="D290" s="122">
        <v>0</v>
      </c>
      <c r="E290" s="122">
        <v>0</v>
      </c>
      <c r="F290" s="122">
        <v>0</v>
      </c>
      <c r="G290" s="122">
        <v>0</v>
      </c>
      <c r="H290" s="122">
        <v>0</v>
      </c>
      <c r="I290" s="122">
        <v>0</v>
      </c>
      <c r="J290" s="122">
        <v>0</v>
      </c>
      <c r="K290" s="122">
        <v>0</v>
      </c>
      <c r="L290" s="122">
        <v>0</v>
      </c>
      <c r="M290" s="122">
        <v>0</v>
      </c>
      <c r="N290" s="122">
        <v>0</v>
      </c>
      <c r="O290" s="122">
        <v>0</v>
      </c>
      <c r="P290" s="126">
        <f t="shared" ref="P290:P305" si="166">O290-SUM(C290:N290)</f>
        <v>0</v>
      </c>
      <c r="Q290" s="122">
        <v>0</v>
      </c>
      <c r="R290" s="122">
        <v>0</v>
      </c>
      <c r="S290" s="122">
        <v>0</v>
      </c>
      <c r="T290" s="122">
        <v>0</v>
      </c>
      <c r="U290" s="122">
        <v>0</v>
      </c>
      <c r="V290" s="122">
        <v>0</v>
      </c>
      <c r="W290" s="122">
        <v>0</v>
      </c>
      <c r="X290" s="122">
        <v>0</v>
      </c>
      <c r="Y290" s="122">
        <v>0</v>
      </c>
      <c r="Z290" s="122">
        <v>0</v>
      </c>
      <c r="AA290" s="122">
        <v>0</v>
      </c>
      <c r="AB290" s="122">
        <v>0</v>
      </c>
      <c r="AC290" s="122">
        <v>0</v>
      </c>
      <c r="AD290" s="126">
        <f t="shared" ref="AD290:AD305" si="167">AC290-SUM(Q290:AB290)</f>
        <v>0</v>
      </c>
      <c r="AE290" s="122">
        <v>0</v>
      </c>
      <c r="AF290" s="122">
        <v>0</v>
      </c>
      <c r="AG290" s="122">
        <v>0</v>
      </c>
      <c r="AH290" s="122">
        <v>0</v>
      </c>
      <c r="AI290" s="122">
        <v>0</v>
      </c>
      <c r="AJ290" s="122">
        <v>0</v>
      </c>
      <c r="AK290" s="122">
        <v>0</v>
      </c>
      <c r="AL290" s="122">
        <v>0</v>
      </c>
      <c r="AM290" s="122">
        <v>0</v>
      </c>
      <c r="AN290" s="122">
        <v>0</v>
      </c>
      <c r="AO290" s="122">
        <v>0</v>
      </c>
      <c r="AP290" s="122">
        <v>0</v>
      </c>
      <c r="AQ290" s="122">
        <v>0</v>
      </c>
      <c r="AR290" s="126">
        <f t="shared" ref="AR290:AR305" si="168">AQ290-SUM(AE290:AP290)</f>
        <v>0</v>
      </c>
      <c r="AS290" s="122">
        <v>0</v>
      </c>
      <c r="AT290" s="122">
        <v>0</v>
      </c>
      <c r="AU290" s="122">
        <v>0</v>
      </c>
      <c r="AV290" s="122">
        <v>0</v>
      </c>
      <c r="AW290" s="122">
        <v>0</v>
      </c>
      <c r="AX290" s="122">
        <v>0</v>
      </c>
      <c r="AY290" s="122">
        <v>0</v>
      </c>
      <c r="AZ290" s="122">
        <v>0</v>
      </c>
      <c r="BA290" s="122">
        <v>0</v>
      </c>
      <c r="BB290" s="122">
        <v>0</v>
      </c>
      <c r="BC290" s="122">
        <v>0</v>
      </c>
      <c r="BD290" s="122">
        <v>0</v>
      </c>
      <c r="BE290" s="122">
        <v>0</v>
      </c>
      <c r="BF290" s="126">
        <f t="shared" ref="BF290:BF305" si="169">BE290-SUM(AS290:BD290)</f>
        <v>0</v>
      </c>
    </row>
    <row r="291" spans="1:58" s="413" customFormat="1" ht="12" hidden="1" customHeight="1" outlineLevel="1">
      <c r="A291" s="428">
        <v>800</v>
      </c>
      <c r="B291" s="413" t="s">
        <v>140</v>
      </c>
      <c r="C291" s="122">
        <v>0</v>
      </c>
      <c r="D291" s="122">
        <v>0</v>
      </c>
      <c r="E291" s="122">
        <v>0</v>
      </c>
      <c r="F291" s="122">
        <v>0</v>
      </c>
      <c r="G291" s="122">
        <v>0</v>
      </c>
      <c r="H291" s="122">
        <v>0</v>
      </c>
      <c r="I291" s="122">
        <v>0</v>
      </c>
      <c r="J291" s="122">
        <v>0</v>
      </c>
      <c r="K291" s="122">
        <v>0</v>
      </c>
      <c r="L291" s="122">
        <v>0</v>
      </c>
      <c r="M291" s="122">
        <v>0</v>
      </c>
      <c r="N291" s="122">
        <v>0</v>
      </c>
      <c r="O291" s="122">
        <v>0</v>
      </c>
      <c r="P291" s="126">
        <f t="shared" ref="P291:P303" si="170">O291-SUM(C291:N291)</f>
        <v>0</v>
      </c>
      <c r="Q291" s="122">
        <v>0</v>
      </c>
      <c r="R291" s="122">
        <v>0</v>
      </c>
      <c r="S291" s="122">
        <v>0</v>
      </c>
      <c r="T291" s="122">
        <v>0</v>
      </c>
      <c r="U291" s="122">
        <v>0</v>
      </c>
      <c r="V291" s="122">
        <v>0</v>
      </c>
      <c r="W291" s="122">
        <v>0</v>
      </c>
      <c r="X291" s="122">
        <v>0</v>
      </c>
      <c r="Y291" s="122">
        <v>0</v>
      </c>
      <c r="Z291" s="122">
        <v>0</v>
      </c>
      <c r="AA291" s="122">
        <v>0</v>
      </c>
      <c r="AB291" s="122">
        <v>0</v>
      </c>
      <c r="AC291" s="122">
        <v>0</v>
      </c>
      <c r="AD291" s="126">
        <f t="shared" ref="AD291:AD303" si="171">AC291-SUM(Q291:AB291)</f>
        <v>0</v>
      </c>
      <c r="AE291" s="122">
        <v>0</v>
      </c>
      <c r="AF291" s="122">
        <v>0</v>
      </c>
      <c r="AG291" s="122">
        <v>0</v>
      </c>
      <c r="AH291" s="122">
        <v>0</v>
      </c>
      <c r="AI291" s="122">
        <v>0</v>
      </c>
      <c r="AJ291" s="122">
        <v>0</v>
      </c>
      <c r="AK291" s="122">
        <v>0</v>
      </c>
      <c r="AL291" s="122">
        <v>0</v>
      </c>
      <c r="AM291" s="122">
        <v>0</v>
      </c>
      <c r="AN291" s="122">
        <v>0</v>
      </c>
      <c r="AO291" s="122">
        <v>0</v>
      </c>
      <c r="AP291" s="122">
        <v>0</v>
      </c>
      <c r="AQ291" s="122">
        <v>0</v>
      </c>
      <c r="AR291" s="126">
        <f t="shared" ref="AR291:AR303" si="172">AQ291-SUM(AE291:AP291)</f>
        <v>0</v>
      </c>
      <c r="AS291" s="122">
        <v>0</v>
      </c>
      <c r="AT291" s="122">
        <v>0</v>
      </c>
      <c r="AU291" s="122">
        <v>0</v>
      </c>
      <c r="AV291" s="122">
        <v>0</v>
      </c>
      <c r="AW291" s="122">
        <v>0</v>
      </c>
      <c r="AX291" s="122">
        <v>0</v>
      </c>
      <c r="AY291" s="122">
        <v>0</v>
      </c>
      <c r="AZ291" s="122">
        <v>0</v>
      </c>
      <c r="BA291" s="122">
        <v>0</v>
      </c>
      <c r="BB291" s="122">
        <v>0</v>
      </c>
      <c r="BC291" s="122">
        <v>0</v>
      </c>
      <c r="BD291" s="122">
        <v>0</v>
      </c>
      <c r="BE291" s="122">
        <v>0</v>
      </c>
      <c r="BF291" s="126">
        <f t="shared" ref="BF291:BF303" si="173">BE291-SUM(AS291:BD291)</f>
        <v>0</v>
      </c>
    </row>
    <row r="292" spans="1:58" s="413" customFormat="1" ht="12" hidden="1" customHeight="1" outlineLevel="1">
      <c r="A292" s="428">
        <v>810</v>
      </c>
      <c r="B292" s="413" t="s">
        <v>351</v>
      </c>
      <c r="C292" s="122">
        <v>20.8333333333333</v>
      </c>
      <c r="D292" s="122">
        <v>20.8333333333333</v>
      </c>
      <c r="E292" s="122">
        <v>20.8333333333333</v>
      </c>
      <c r="F292" s="122">
        <v>20.8333333333333</v>
      </c>
      <c r="G292" s="122">
        <v>20.8333333333333</v>
      </c>
      <c r="H292" s="122">
        <v>20.8333333333333</v>
      </c>
      <c r="I292" s="122">
        <v>20.8333333333333</v>
      </c>
      <c r="J292" s="122">
        <v>20.8333333333333</v>
      </c>
      <c r="K292" s="122">
        <v>20.8333333333333</v>
      </c>
      <c r="L292" s="122">
        <v>20.8333333333333</v>
      </c>
      <c r="M292" s="122">
        <v>20.8333333333333</v>
      </c>
      <c r="N292" s="122">
        <v>20.8333333333333</v>
      </c>
      <c r="O292" s="122">
        <v>250</v>
      </c>
      <c r="P292" s="126">
        <f t="shared" si="170"/>
        <v>3.4106051316484809E-13</v>
      </c>
      <c r="Q292" s="122">
        <v>20.8333333333333</v>
      </c>
      <c r="R292" s="122">
        <v>20.8333333333333</v>
      </c>
      <c r="S292" s="122">
        <v>20.8333333333333</v>
      </c>
      <c r="T292" s="122">
        <v>20.8333333333333</v>
      </c>
      <c r="U292" s="122">
        <v>20.8333333333333</v>
      </c>
      <c r="V292" s="122">
        <v>20.8333333333333</v>
      </c>
      <c r="W292" s="122">
        <v>20.8333333333333</v>
      </c>
      <c r="X292" s="122">
        <v>20.8333333333333</v>
      </c>
      <c r="Y292" s="122">
        <v>20.8333333333333</v>
      </c>
      <c r="Z292" s="122">
        <v>20.8333333333333</v>
      </c>
      <c r="AA292" s="122">
        <v>20.8333333333333</v>
      </c>
      <c r="AB292" s="122">
        <v>20.8333333333333</v>
      </c>
      <c r="AC292" s="122">
        <v>250</v>
      </c>
      <c r="AD292" s="126">
        <f t="shared" si="171"/>
        <v>3.4106051316484809E-13</v>
      </c>
      <c r="AE292" s="122">
        <v>20.8333333333333</v>
      </c>
      <c r="AF292" s="122">
        <v>20.8333333333333</v>
      </c>
      <c r="AG292" s="122">
        <v>20.8333333333333</v>
      </c>
      <c r="AH292" s="122">
        <v>20.8333333333333</v>
      </c>
      <c r="AI292" s="122">
        <v>20.8333333333333</v>
      </c>
      <c r="AJ292" s="122">
        <v>20.8333333333333</v>
      </c>
      <c r="AK292" s="122">
        <v>20.8333333333333</v>
      </c>
      <c r="AL292" s="122">
        <v>20.8333333333333</v>
      </c>
      <c r="AM292" s="122">
        <v>20.8333333333333</v>
      </c>
      <c r="AN292" s="122">
        <v>20.8333333333333</v>
      </c>
      <c r="AO292" s="122">
        <v>20.8333333333333</v>
      </c>
      <c r="AP292" s="122">
        <v>20.8333333333333</v>
      </c>
      <c r="AQ292" s="122">
        <v>250</v>
      </c>
      <c r="AR292" s="126">
        <f t="shared" si="172"/>
        <v>3.4106051316484809E-13</v>
      </c>
      <c r="AS292" s="122">
        <v>20.8333333333333</v>
      </c>
      <c r="AT292" s="122">
        <v>20.8333333333333</v>
      </c>
      <c r="AU292" s="122">
        <v>20.8333333333333</v>
      </c>
      <c r="AV292" s="122">
        <v>20.8333333333333</v>
      </c>
      <c r="AW292" s="122">
        <v>20.8333333333333</v>
      </c>
      <c r="AX292" s="122">
        <v>20.8333333333333</v>
      </c>
      <c r="AY292" s="122">
        <v>20.8333333333333</v>
      </c>
      <c r="AZ292" s="122">
        <v>20.8333333333333</v>
      </c>
      <c r="BA292" s="122">
        <v>20.8333333333333</v>
      </c>
      <c r="BB292" s="122">
        <v>20.8333333333333</v>
      </c>
      <c r="BC292" s="122">
        <v>20.8333333333333</v>
      </c>
      <c r="BD292" s="122">
        <v>20.8333333333333</v>
      </c>
      <c r="BE292" s="122">
        <v>250</v>
      </c>
      <c r="BF292" s="126">
        <f t="shared" si="173"/>
        <v>3.4106051316484809E-13</v>
      </c>
    </row>
    <row r="293" spans="1:58" s="413" customFormat="1" ht="12" hidden="1" customHeight="1" outlineLevel="1">
      <c r="A293" s="428">
        <v>830</v>
      </c>
      <c r="B293" s="413" t="s">
        <v>352</v>
      </c>
      <c r="C293" s="122">
        <v>0</v>
      </c>
      <c r="D293" s="122">
        <v>0</v>
      </c>
      <c r="E293" s="122">
        <v>0</v>
      </c>
      <c r="F293" s="122">
        <v>0</v>
      </c>
      <c r="G293" s="122">
        <v>0</v>
      </c>
      <c r="H293" s="122">
        <v>0</v>
      </c>
      <c r="I293" s="122">
        <v>0</v>
      </c>
      <c r="J293" s="122">
        <v>0</v>
      </c>
      <c r="K293" s="122">
        <v>0</v>
      </c>
      <c r="L293" s="122">
        <v>0</v>
      </c>
      <c r="M293" s="122">
        <v>0</v>
      </c>
      <c r="N293" s="122">
        <v>0</v>
      </c>
      <c r="O293" s="122">
        <v>0</v>
      </c>
      <c r="P293" s="126">
        <f t="shared" si="170"/>
        <v>0</v>
      </c>
      <c r="Q293" s="122">
        <v>0</v>
      </c>
      <c r="R293" s="122">
        <v>0</v>
      </c>
      <c r="S293" s="122">
        <v>0</v>
      </c>
      <c r="T293" s="122">
        <v>0</v>
      </c>
      <c r="U293" s="122">
        <v>0</v>
      </c>
      <c r="V293" s="122">
        <v>0</v>
      </c>
      <c r="W293" s="122">
        <v>0</v>
      </c>
      <c r="X293" s="122">
        <v>0</v>
      </c>
      <c r="Y293" s="122">
        <v>0</v>
      </c>
      <c r="Z293" s="122">
        <v>0</v>
      </c>
      <c r="AA293" s="122">
        <v>0</v>
      </c>
      <c r="AB293" s="122">
        <v>0</v>
      </c>
      <c r="AC293" s="122">
        <v>0</v>
      </c>
      <c r="AD293" s="126">
        <f t="shared" si="171"/>
        <v>0</v>
      </c>
      <c r="AE293" s="122">
        <v>3140.69333333333</v>
      </c>
      <c r="AF293" s="122">
        <v>3140.69333333333</v>
      </c>
      <c r="AG293" s="122">
        <v>3140.69333333333</v>
      </c>
      <c r="AH293" s="122">
        <v>3140.69333333333</v>
      </c>
      <c r="AI293" s="122">
        <v>3140.69333333333</v>
      </c>
      <c r="AJ293" s="122">
        <v>3140.69333333333</v>
      </c>
      <c r="AK293" s="122">
        <v>3140.69333333333</v>
      </c>
      <c r="AL293" s="122">
        <v>3140.69333333333</v>
      </c>
      <c r="AM293" s="122">
        <v>3140.69333333333</v>
      </c>
      <c r="AN293" s="122">
        <v>3140.69333333333</v>
      </c>
      <c r="AO293" s="122">
        <v>3140.69333333333</v>
      </c>
      <c r="AP293" s="122">
        <v>3140.69333333333</v>
      </c>
      <c r="AQ293" s="122">
        <v>37688.32</v>
      </c>
      <c r="AR293" s="126">
        <f t="shared" si="172"/>
        <v>0</v>
      </c>
      <c r="AS293" s="122">
        <v>3609.30666666667</v>
      </c>
      <c r="AT293" s="122">
        <v>3609.30666666667</v>
      </c>
      <c r="AU293" s="122">
        <v>3609.30666666667</v>
      </c>
      <c r="AV293" s="122">
        <v>3609.30666666667</v>
      </c>
      <c r="AW293" s="122">
        <v>3609.30666666667</v>
      </c>
      <c r="AX293" s="122">
        <v>3609.30666666667</v>
      </c>
      <c r="AY293" s="122">
        <v>3609.30666666667</v>
      </c>
      <c r="AZ293" s="122">
        <v>3609.30666666667</v>
      </c>
      <c r="BA293" s="122">
        <v>3609.30666666667</v>
      </c>
      <c r="BB293" s="122">
        <v>3609.30666666667</v>
      </c>
      <c r="BC293" s="122">
        <v>3609.30666666667</v>
      </c>
      <c r="BD293" s="122">
        <v>3609.30666666667</v>
      </c>
      <c r="BE293" s="122">
        <v>43311.68</v>
      </c>
      <c r="BF293" s="126">
        <f t="shared" si="173"/>
        <v>0</v>
      </c>
    </row>
    <row r="294" spans="1:58" s="413" customFormat="1" ht="12" hidden="1" customHeight="1" outlineLevel="1">
      <c r="A294" s="428">
        <v>832</v>
      </c>
      <c r="B294" s="413" t="s">
        <v>353</v>
      </c>
      <c r="C294" s="122">
        <v>0</v>
      </c>
      <c r="D294" s="122">
        <v>0</v>
      </c>
      <c r="E294" s="122">
        <v>0</v>
      </c>
      <c r="F294" s="122">
        <v>0</v>
      </c>
      <c r="G294" s="122">
        <v>0</v>
      </c>
      <c r="H294" s="122">
        <v>0</v>
      </c>
      <c r="I294" s="122">
        <v>0</v>
      </c>
      <c r="J294" s="122">
        <v>0</v>
      </c>
      <c r="K294" s="122">
        <v>0</v>
      </c>
      <c r="L294" s="122">
        <v>0</v>
      </c>
      <c r="M294" s="122">
        <v>0</v>
      </c>
      <c r="N294" s="122">
        <v>0</v>
      </c>
      <c r="O294" s="122">
        <v>0</v>
      </c>
      <c r="P294" s="126">
        <f t="shared" si="170"/>
        <v>0</v>
      </c>
      <c r="Q294" s="122">
        <v>2083.3333333333298</v>
      </c>
      <c r="R294" s="122">
        <v>2083.3333333333298</v>
      </c>
      <c r="S294" s="122">
        <v>2083.3333333333298</v>
      </c>
      <c r="T294" s="122">
        <v>2083.3333333333298</v>
      </c>
      <c r="U294" s="122">
        <v>2083.3333333333298</v>
      </c>
      <c r="V294" s="122">
        <v>2083.3333333333298</v>
      </c>
      <c r="W294" s="122">
        <v>2083.3333333333298</v>
      </c>
      <c r="X294" s="122">
        <v>2083.3333333333298</v>
      </c>
      <c r="Y294" s="122">
        <v>2083.3333333333298</v>
      </c>
      <c r="Z294" s="122">
        <v>2083.3333333333298</v>
      </c>
      <c r="AA294" s="122">
        <v>2083.3333333333298</v>
      </c>
      <c r="AB294" s="122">
        <v>2083.3333333333298</v>
      </c>
      <c r="AC294" s="122">
        <v>25000</v>
      </c>
      <c r="AD294" s="126">
        <f t="shared" si="171"/>
        <v>4.7293724492192268E-11</v>
      </c>
      <c r="AE294" s="122">
        <v>2223.87</v>
      </c>
      <c r="AF294" s="122">
        <v>2223.87</v>
      </c>
      <c r="AG294" s="122">
        <v>2223.87</v>
      </c>
      <c r="AH294" s="122">
        <v>2223.87</v>
      </c>
      <c r="AI294" s="122">
        <v>2223.87</v>
      </c>
      <c r="AJ294" s="122">
        <v>2223.87</v>
      </c>
      <c r="AK294" s="122">
        <v>2223.87</v>
      </c>
      <c r="AL294" s="122">
        <v>2223.87</v>
      </c>
      <c r="AM294" s="122">
        <v>2223.87</v>
      </c>
      <c r="AN294" s="122">
        <v>2223.87</v>
      </c>
      <c r="AO294" s="122">
        <v>2223.87</v>
      </c>
      <c r="AP294" s="122">
        <v>2223.87</v>
      </c>
      <c r="AQ294" s="122">
        <v>26686.44</v>
      </c>
      <c r="AR294" s="126">
        <f t="shared" si="172"/>
        <v>0</v>
      </c>
      <c r="AS294" s="122">
        <v>1338.5858333333299</v>
      </c>
      <c r="AT294" s="122">
        <v>1338.5858333333299</v>
      </c>
      <c r="AU294" s="122">
        <v>1338.5858333333299</v>
      </c>
      <c r="AV294" s="122">
        <v>1338.5858333333299</v>
      </c>
      <c r="AW294" s="122">
        <v>1338.5858333333299</v>
      </c>
      <c r="AX294" s="122">
        <v>1338.5858333333299</v>
      </c>
      <c r="AY294" s="122">
        <v>1338.5858333333299</v>
      </c>
      <c r="AZ294" s="122">
        <v>1338.5858333333299</v>
      </c>
      <c r="BA294" s="122">
        <v>1338.5858333333299</v>
      </c>
      <c r="BB294" s="122">
        <v>1338.5858333333299</v>
      </c>
      <c r="BC294" s="122">
        <v>1338.5858333333299</v>
      </c>
      <c r="BD294" s="122">
        <v>1338.5858333333299</v>
      </c>
      <c r="BE294" s="122">
        <v>16063.03</v>
      </c>
      <c r="BF294" s="126">
        <f t="shared" si="173"/>
        <v>3.8198777474462986E-11</v>
      </c>
    </row>
    <row r="295" spans="1:58" s="413" customFormat="1" ht="12" hidden="1" customHeight="1" outlineLevel="1">
      <c r="A295" s="428">
        <v>832.1</v>
      </c>
      <c r="B295" s="413" t="s">
        <v>354</v>
      </c>
      <c r="C295" s="122">
        <v>0</v>
      </c>
      <c r="D295" s="122">
        <v>0</v>
      </c>
      <c r="E295" s="122">
        <v>0</v>
      </c>
      <c r="F295" s="122">
        <v>0</v>
      </c>
      <c r="G295" s="122">
        <v>0</v>
      </c>
      <c r="H295" s="122">
        <v>0</v>
      </c>
      <c r="I295" s="122">
        <v>0</v>
      </c>
      <c r="J295" s="122">
        <v>0</v>
      </c>
      <c r="K295" s="122">
        <v>0</v>
      </c>
      <c r="L295" s="122">
        <v>0</v>
      </c>
      <c r="M295" s="122">
        <v>0</v>
      </c>
      <c r="N295" s="122">
        <v>0</v>
      </c>
      <c r="O295" s="122">
        <v>0</v>
      </c>
      <c r="P295" s="126">
        <f t="shared" si="170"/>
        <v>0</v>
      </c>
      <c r="Q295" s="122">
        <v>0</v>
      </c>
      <c r="R295" s="122">
        <v>0</v>
      </c>
      <c r="S295" s="122">
        <v>0</v>
      </c>
      <c r="T295" s="122">
        <v>0</v>
      </c>
      <c r="U295" s="122">
        <v>0</v>
      </c>
      <c r="V295" s="122">
        <v>0</v>
      </c>
      <c r="W295" s="122">
        <v>0</v>
      </c>
      <c r="X295" s="122">
        <v>0</v>
      </c>
      <c r="Y295" s="122">
        <v>0</v>
      </c>
      <c r="Z295" s="122">
        <v>0</v>
      </c>
      <c r="AA295" s="122">
        <v>0</v>
      </c>
      <c r="AB295" s="122">
        <v>0</v>
      </c>
      <c r="AC295" s="122">
        <v>0</v>
      </c>
      <c r="AD295" s="126">
        <f t="shared" si="171"/>
        <v>0</v>
      </c>
      <c r="AE295" s="122">
        <v>0</v>
      </c>
      <c r="AF295" s="122">
        <v>0</v>
      </c>
      <c r="AG295" s="122">
        <v>0</v>
      </c>
      <c r="AH295" s="122">
        <v>0</v>
      </c>
      <c r="AI295" s="122">
        <v>0</v>
      </c>
      <c r="AJ295" s="122">
        <v>0</v>
      </c>
      <c r="AK295" s="122">
        <v>0</v>
      </c>
      <c r="AL295" s="122">
        <v>0</v>
      </c>
      <c r="AM295" s="122">
        <v>0</v>
      </c>
      <c r="AN295" s="122">
        <v>0</v>
      </c>
      <c r="AO295" s="122">
        <v>0</v>
      </c>
      <c r="AP295" s="122">
        <v>0</v>
      </c>
      <c r="AQ295" s="122">
        <v>0</v>
      </c>
      <c r="AR295" s="126">
        <f t="shared" si="172"/>
        <v>0</v>
      </c>
      <c r="AS295" s="122">
        <v>0</v>
      </c>
      <c r="AT295" s="122">
        <v>0</v>
      </c>
      <c r="AU295" s="122">
        <v>0</v>
      </c>
      <c r="AV295" s="122">
        <v>0</v>
      </c>
      <c r="AW295" s="122">
        <v>0</v>
      </c>
      <c r="AX295" s="122">
        <v>0</v>
      </c>
      <c r="AY295" s="122">
        <v>0</v>
      </c>
      <c r="AZ295" s="122">
        <v>0</v>
      </c>
      <c r="BA295" s="122">
        <v>0</v>
      </c>
      <c r="BB295" s="122">
        <v>0</v>
      </c>
      <c r="BC295" s="122">
        <v>0</v>
      </c>
      <c r="BD295" s="122">
        <v>0</v>
      </c>
      <c r="BE295" s="122">
        <v>0</v>
      </c>
      <c r="BF295" s="126">
        <f t="shared" si="173"/>
        <v>0</v>
      </c>
    </row>
    <row r="296" spans="1:58" s="413" customFormat="1" ht="12" hidden="1" customHeight="1" outlineLevel="1">
      <c r="A296" s="428">
        <v>832.2</v>
      </c>
      <c r="B296" s="413" t="s">
        <v>355</v>
      </c>
      <c r="C296" s="122">
        <v>0</v>
      </c>
      <c r="D296" s="122">
        <v>0</v>
      </c>
      <c r="E296" s="122">
        <v>0</v>
      </c>
      <c r="F296" s="122">
        <v>0</v>
      </c>
      <c r="G296" s="122">
        <v>0</v>
      </c>
      <c r="H296" s="122">
        <v>0</v>
      </c>
      <c r="I296" s="122">
        <v>0</v>
      </c>
      <c r="J296" s="122">
        <v>0</v>
      </c>
      <c r="K296" s="122">
        <v>0</v>
      </c>
      <c r="L296" s="122">
        <v>0</v>
      </c>
      <c r="M296" s="122">
        <v>0</v>
      </c>
      <c r="N296" s="122">
        <v>0</v>
      </c>
      <c r="O296" s="122">
        <v>0</v>
      </c>
      <c r="P296" s="126">
        <f t="shared" si="170"/>
        <v>0</v>
      </c>
      <c r="Q296" s="122">
        <v>0</v>
      </c>
      <c r="R296" s="122">
        <v>0</v>
      </c>
      <c r="S296" s="122">
        <v>0</v>
      </c>
      <c r="T296" s="122">
        <v>0</v>
      </c>
      <c r="U296" s="122">
        <v>0</v>
      </c>
      <c r="V296" s="122">
        <v>0</v>
      </c>
      <c r="W296" s="122">
        <v>0</v>
      </c>
      <c r="X296" s="122">
        <v>0</v>
      </c>
      <c r="Y296" s="122">
        <v>0</v>
      </c>
      <c r="Z296" s="122">
        <v>0</v>
      </c>
      <c r="AA296" s="122">
        <v>0</v>
      </c>
      <c r="AB296" s="122">
        <v>0</v>
      </c>
      <c r="AC296" s="122">
        <v>0</v>
      </c>
      <c r="AD296" s="126">
        <f t="shared" si="171"/>
        <v>0</v>
      </c>
      <c r="AE296" s="122">
        <v>0</v>
      </c>
      <c r="AF296" s="122">
        <v>0</v>
      </c>
      <c r="AG296" s="122">
        <v>0</v>
      </c>
      <c r="AH296" s="122">
        <v>0</v>
      </c>
      <c r="AI296" s="122">
        <v>0</v>
      </c>
      <c r="AJ296" s="122">
        <v>0</v>
      </c>
      <c r="AK296" s="122">
        <v>0</v>
      </c>
      <c r="AL296" s="122">
        <v>0</v>
      </c>
      <c r="AM296" s="122">
        <v>0</v>
      </c>
      <c r="AN296" s="122">
        <v>0</v>
      </c>
      <c r="AO296" s="122">
        <v>0</v>
      </c>
      <c r="AP296" s="122">
        <v>0</v>
      </c>
      <c r="AQ296" s="122">
        <v>0</v>
      </c>
      <c r="AR296" s="126">
        <f t="shared" si="172"/>
        <v>0</v>
      </c>
      <c r="AS296" s="122">
        <v>0</v>
      </c>
      <c r="AT296" s="122">
        <v>0</v>
      </c>
      <c r="AU296" s="122">
        <v>0</v>
      </c>
      <c r="AV296" s="122">
        <v>0</v>
      </c>
      <c r="AW296" s="122">
        <v>0</v>
      </c>
      <c r="AX296" s="122">
        <v>0</v>
      </c>
      <c r="AY296" s="122">
        <v>0</v>
      </c>
      <c r="AZ296" s="122">
        <v>0</v>
      </c>
      <c r="BA296" s="122">
        <v>0</v>
      </c>
      <c r="BB296" s="122">
        <v>0</v>
      </c>
      <c r="BC296" s="122">
        <v>0</v>
      </c>
      <c r="BD296" s="122">
        <v>0</v>
      </c>
      <c r="BE296" s="122">
        <v>0</v>
      </c>
      <c r="BF296" s="126">
        <f t="shared" si="173"/>
        <v>0</v>
      </c>
    </row>
    <row r="297" spans="1:58" s="413" customFormat="1" ht="12" hidden="1" customHeight="1" outlineLevel="1">
      <c r="A297" s="428">
        <v>890</v>
      </c>
      <c r="B297" s="413" t="s">
        <v>356</v>
      </c>
      <c r="C297" s="122">
        <v>0</v>
      </c>
      <c r="D297" s="122">
        <v>0</v>
      </c>
      <c r="E297" s="122">
        <v>0</v>
      </c>
      <c r="F297" s="122">
        <v>0</v>
      </c>
      <c r="G297" s="122">
        <v>0</v>
      </c>
      <c r="H297" s="122">
        <v>0</v>
      </c>
      <c r="I297" s="122">
        <v>0</v>
      </c>
      <c r="J297" s="122">
        <v>0</v>
      </c>
      <c r="K297" s="122">
        <v>0</v>
      </c>
      <c r="L297" s="122">
        <v>0</v>
      </c>
      <c r="M297" s="122">
        <v>0</v>
      </c>
      <c r="N297" s="122">
        <v>0</v>
      </c>
      <c r="O297" s="122">
        <v>0</v>
      </c>
      <c r="P297" s="126">
        <f t="shared" si="170"/>
        <v>0</v>
      </c>
      <c r="Q297" s="122">
        <v>0</v>
      </c>
      <c r="R297" s="122">
        <v>0</v>
      </c>
      <c r="S297" s="122">
        <v>0</v>
      </c>
      <c r="T297" s="122">
        <v>0</v>
      </c>
      <c r="U297" s="122">
        <v>0</v>
      </c>
      <c r="V297" s="122">
        <v>0</v>
      </c>
      <c r="W297" s="122">
        <v>0</v>
      </c>
      <c r="X297" s="122">
        <v>0</v>
      </c>
      <c r="Y297" s="122">
        <v>0</v>
      </c>
      <c r="Z297" s="122">
        <v>0</v>
      </c>
      <c r="AA297" s="122">
        <v>0</v>
      </c>
      <c r="AB297" s="122">
        <v>0</v>
      </c>
      <c r="AC297" s="122">
        <v>0</v>
      </c>
      <c r="AD297" s="126">
        <f t="shared" si="171"/>
        <v>0</v>
      </c>
      <c r="AE297" s="122">
        <v>0</v>
      </c>
      <c r="AF297" s="122">
        <v>0</v>
      </c>
      <c r="AG297" s="122">
        <v>0</v>
      </c>
      <c r="AH297" s="122">
        <v>0</v>
      </c>
      <c r="AI297" s="122">
        <v>0</v>
      </c>
      <c r="AJ297" s="122">
        <v>0</v>
      </c>
      <c r="AK297" s="122">
        <v>0</v>
      </c>
      <c r="AL297" s="122">
        <v>0</v>
      </c>
      <c r="AM297" s="122">
        <v>0</v>
      </c>
      <c r="AN297" s="122">
        <v>0</v>
      </c>
      <c r="AO297" s="122">
        <v>0</v>
      </c>
      <c r="AP297" s="122">
        <v>0</v>
      </c>
      <c r="AQ297" s="122">
        <v>0</v>
      </c>
      <c r="AR297" s="126">
        <f t="shared" si="172"/>
        <v>0</v>
      </c>
      <c r="AS297" s="122">
        <v>0</v>
      </c>
      <c r="AT297" s="122">
        <v>0</v>
      </c>
      <c r="AU297" s="122">
        <v>0</v>
      </c>
      <c r="AV297" s="122">
        <v>0</v>
      </c>
      <c r="AW297" s="122">
        <v>0</v>
      </c>
      <c r="AX297" s="122">
        <v>0</v>
      </c>
      <c r="AY297" s="122">
        <v>0</v>
      </c>
      <c r="AZ297" s="122">
        <v>0</v>
      </c>
      <c r="BA297" s="122">
        <v>0</v>
      </c>
      <c r="BB297" s="122">
        <v>0</v>
      </c>
      <c r="BC297" s="122">
        <v>0</v>
      </c>
      <c r="BD297" s="122">
        <v>0</v>
      </c>
      <c r="BE297" s="122">
        <v>0</v>
      </c>
      <c r="BF297" s="126">
        <f t="shared" si="173"/>
        <v>0</v>
      </c>
    </row>
    <row r="298" spans="1:58" s="413" customFormat="1" ht="12" hidden="1" customHeight="1" outlineLevel="1">
      <c r="A298" s="428">
        <v>890.1</v>
      </c>
      <c r="B298" s="413" t="s">
        <v>357</v>
      </c>
      <c r="C298" s="122">
        <v>0</v>
      </c>
      <c r="D298" s="122">
        <v>0</v>
      </c>
      <c r="E298" s="122">
        <v>0</v>
      </c>
      <c r="F298" s="122">
        <v>0</v>
      </c>
      <c r="G298" s="122">
        <v>0</v>
      </c>
      <c r="H298" s="122">
        <v>0</v>
      </c>
      <c r="I298" s="122">
        <v>0</v>
      </c>
      <c r="J298" s="122">
        <v>0</v>
      </c>
      <c r="K298" s="122">
        <v>0</v>
      </c>
      <c r="L298" s="122">
        <v>0</v>
      </c>
      <c r="M298" s="122">
        <v>0</v>
      </c>
      <c r="N298" s="122">
        <v>0</v>
      </c>
      <c r="O298" s="122">
        <v>0</v>
      </c>
      <c r="P298" s="126">
        <f t="shared" si="170"/>
        <v>0</v>
      </c>
      <c r="Q298" s="122">
        <v>0</v>
      </c>
      <c r="R298" s="122">
        <v>0</v>
      </c>
      <c r="S298" s="122">
        <v>0</v>
      </c>
      <c r="T298" s="122">
        <v>0</v>
      </c>
      <c r="U298" s="122">
        <v>0</v>
      </c>
      <c r="V298" s="122">
        <v>0</v>
      </c>
      <c r="W298" s="122">
        <v>0</v>
      </c>
      <c r="X298" s="122">
        <v>0</v>
      </c>
      <c r="Y298" s="122">
        <v>0</v>
      </c>
      <c r="Z298" s="122">
        <v>0</v>
      </c>
      <c r="AA298" s="122">
        <v>0</v>
      </c>
      <c r="AB298" s="122">
        <v>0</v>
      </c>
      <c r="AC298" s="122">
        <v>0</v>
      </c>
      <c r="AD298" s="126">
        <f t="shared" si="171"/>
        <v>0</v>
      </c>
      <c r="AE298" s="122">
        <v>0</v>
      </c>
      <c r="AF298" s="122">
        <v>0</v>
      </c>
      <c r="AG298" s="122">
        <v>0</v>
      </c>
      <c r="AH298" s="122">
        <v>0</v>
      </c>
      <c r="AI298" s="122">
        <v>0</v>
      </c>
      <c r="AJ298" s="122">
        <v>0</v>
      </c>
      <c r="AK298" s="122">
        <v>0</v>
      </c>
      <c r="AL298" s="122">
        <v>0</v>
      </c>
      <c r="AM298" s="122">
        <v>0</v>
      </c>
      <c r="AN298" s="122">
        <v>0</v>
      </c>
      <c r="AO298" s="122">
        <v>0</v>
      </c>
      <c r="AP298" s="122">
        <v>0</v>
      </c>
      <c r="AQ298" s="122">
        <v>0</v>
      </c>
      <c r="AR298" s="126">
        <f t="shared" si="172"/>
        <v>0</v>
      </c>
      <c r="AS298" s="122">
        <v>0</v>
      </c>
      <c r="AT298" s="122">
        <v>0</v>
      </c>
      <c r="AU298" s="122">
        <v>0</v>
      </c>
      <c r="AV298" s="122">
        <v>0</v>
      </c>
      <c r="AW298" s="122">
        <v>0</v>
      </c>
      <c r="AX298" s="122">
        <v>0</v>
      </c>
      <c r="AY298" s="122">
        <v>0</v>
      </c>
      <c r="AZ298" s="122">
        <v>0</v>
      </c>
      <c r="BA298" s="122">
        <v>0</v>
      </c>
      <c r="BB298" s="122">
        <v>0</v>
      </c>
      <c r="BC298" s="122">
        <v>0</v>
      </c>
      <c r="BD298" s="122">
        <v>0</v>
      </c>
      <c r="BE298" s="122">
        <v>0</v>
      </c>
      <c r="BF298" s="126">
        <f t="shared" si="173"/>
        <v>0</v>
      </c>
    </row>
    <row r="299" spans="1:58" s="413" customFormat="1" ht="12" hidden="1" customHeight="1" outlineLevel="1">
      <c r="A299" s="428">
        <v>892</v>
      </c>
      <c r="B299" s="413" t="s">
        <v>358</v>
      </c>
      <c r="C299" s="122">
        <v>0</v>
      </c>
      <c r="D299" s="122">
        <v>0</v>
      </c>
      <c r="E299" s="122">
        <v>0</v>
      </c>
      <c r="F299" s="122">
        <v>0</v>
      </c>
      <c r="G299" s="122">
        <v>0</v>
      </c>
      <c r="H299" s="122">
        <v>0</v>
      </c>
      <c r="I299" s="122">
        <v>0</v>
      </c>
      <c r="J299" s="122">
        <v>0</v>
      </c>
      <c r="K299" s="122">
        <v>0</v>
      </c>
      <c r="L299" s="122">
        <v>0</v>
      </c>
      <c r="M299" s="122">
        <v>0</v>
      </c>
      <c r="N299" s="122">
        <v>0</v>
      </c>
      <c r="O299" s="122">
        <v>0</v>
      </c>
      <c r="P299" s="126">
        <f t="shared" si="170"/>
        <v>0</v>
      </c>
      <c r="Q299" s="122">
        <v>0</v>
      </c>
      <c r="R299" s="122">
        <v>0</v>
      </c>
      <c r="S299" s="122">
        <v>0</v>
      </c>
      <c r="T299" s="122">
        <v>0</v>
      </c>
      <c r="U299" s="122">
        <v>0</v>
      </c>
      <c r="V299" s="122">
        <v>0</v>
      </c>
      <c r="W299" s="122">
        <v>0</v>
      </c>
      <c r="X299" s="122">
        <v>0</v>
      </c>
      <c r="Y299" s="122">
        <v>0</v>
      </c>
      <c r="Z299" s="122">
        <v>0</v>
      </c>
      <c r="AA299" s="122">
        <v>0</v>
      </c>
      <c r="AB299" s="122">
        <v>0</v>
      </c>
      <c r="AC299" s="122">
        <v>0</v>
      </c>
      <c r="AD299" s="126">
        <f t="shared" si="171"/>
        <v>0</v>
      </c>
      <c r="AE299" s="122">
        <v>0</v>
      </c>
      <c r="AF299" s="122">
        <v>0</v>
      </c>
      <c r="AG299" s="122">
        <v>0</v>
      </c>
      <c r="AH299" s="122">
        <v>0</v>
      </c>
      <c r="AI299" s="122">
        <v>0</v>
      </c>
      <c r="AJ299" s="122">
        <v>0</v>
      </c>
      <c r="AK299" s="122">
        <v>0</v>
      </c>
      <c r="AL299" s="122">
        <v>0</v>
      </c>
      <c r="AM299" s="122">
        <v>0</v>
      </c>
      <c r="AN299" s="122">
        <v>0</v>
      </c>
      <c r="AO299" s="122">
        <v>0</v>
      </c>
      <c r="AP299" s="122">
        <v>0</v>
      </c>
      <c r="AQ299" s="122">
        <v>0</v>
      </c>
      <c r="AR299" s="126">
        <f t="shared" si="172"/>
        <v>0</v>
      </c>
      <c r="AS299" s="122">
        <v>0</v>
      </c>
      <c r="AT299" s="122">
        <v>0</v>
      </c>
      <c r="AU299" s="122">
        <v>0</v>
      </c>
      <c r="AV299" s="122">
        <v>0</v>
      </c>
      <c r="AW299" s="122">
        <v>0</v>
      </c>
      <c r="AX299" s="122">
        <v>0</v>
      </c>
      <c r="AY299" s="122">
        <v>0</v>
      </c>
      <c r="AZ299" s="122">
        <v>0</v>
      </c>
      <c r="BA299" s="122">
        <v>0</v>
      </c>
      <c r="BB299" s="122">
        <v>0</v>
      </c>
      <c r="BC299" s="122">
        <v>0</v>
      </c>
      <c r="BD299" s="122">
        <v>0</v>
      </c>
      <c r="BE299" s="122">
        <v>0</v>
      </c>
      <c r="BF299" s="126">
        <f t="shared" si="173"/>
        <v>0</v>
      </c>
    </row>
    <row r="300" spans="1:58" s="413" customFormat="1" ht="12" hidden="1" customHeight="1" outlineLevel="1">
      <c r="A300" s="428">
        <v>893</v>
      </c>
      <c r="B300" s="413" t="s">
        <v>359</v>
      </c>
      <c r="C300" s="122">
        <v>0</v>
      </c>
      <c r="D300" s="122">
        <v>0</v>
      </c>
      <c r="E300" s="122">
        <v>0</v>
      </c>
      <c r="F300" s="122">
        <v>0</v>
      </c>
      <c r="G300" s="122">
        <v>0</v>
      </c>
      <c r="H300" s="122">
        <v>0</v>
      </c>
      <c r="I300" s="122">
        <v>0</v>
      </c>
      <c r="J300" s="122">
        <v>0</v>
      </c>
      <c r="K300" s="122">
        <v>0</v>
      </c>
      <c r="L300" s="122">
        <v>0</v>
      </c>
      <c r="M300" s="122">
        <v>0</v>
      </c>
      <c r="N300" s="122">
        <v>0</v>
      </c>
      <c r="O300" s="122">
        <v>0</v>
      </c>
      <c r="P300" s="126">
        <f t="shared" si="170"/>
        <v>0</v>
      </c>
      <c r="Q300" s="122">
        <v>0</v>
      </c>
      <c r="R300" s="122">
        <v>0</v>
      </c>
      <c r="S300" s="122">
        <v>0</v>
      </c>
      <c r="T300" s="122">
        <v>0</v>
      </c>
      <c r="U300" s="122">
        <v>0</v>
      </c>
      <c r="V300" s="122">
        <v>0</v>
      </c>
      <c r="W300" s="122">
        <v>0</v>
      </c>
      <c r="X300" s="122">
        <v>0</v>
      </c>
      <c r="Y300" s="122">
        <v>0</v>
      </c>
      <c r="Z300" s="122">
        <v>0</v>
      </c>
      <c r="AA300" s="122">
        <v>0</v>
      </c>
      <c r="AB300" s="122">
        <v>0</v>
      </c>
      <c r="AC300" s="122">
        <v>0</v>
      </c>
      <c r="AD300" s="126">
        <f t="shared" si="171"/>
        <v>0</v>
      </c>
      <c r="AE300" s="122">
        <v>0</v>
      </c>
      <c r="AF300" s="122">
        <v>0</v>
      </c>
      <c r="AG300" s="122">
        <v>0</v>
      </c>
      <c r="AH300" s="122">
        <v>0</v>
      </c>
      <c r="AI300" s="122">
        <v>0</v>
      </c>
      <c r="AJ300" s="122">
        <v>0</v>
      </c>
      <c r="AK300" s="122">
        <v>0</v>
      </c>
      <c r="AL300" s="122">
        <v>0</v>
      </c>
      <c r="AM300" s="122">
        <v>0</v>
      </c>
      <c r="AN300" s="122">
        <v>0</v>
      </c>
      <c r="AO300" s="122">
        <v>0</v>
      </c>
      <c r="AP300" s="122">
        <v>0</v>
      </c>
      <c r="AQ300" s="122">
        <v>0</v>
      </c>
      <c r="AR300" s="126">
        <f t="shared" si="172"/>
        <v>0</v>
      </c>
      <c r="AS300" s="122">
        <v>0</v>
      </c>
      <c r="AT300" s="122">
        <v>0</v>
      </c>
      <c r="AU300" s="122">
        <v>0</v>
      </c>
      <c r="AV300" s="122">
        <v>0</v>
      </c>
      <c r="AW300" s="122">
        <v>0</v>
      </c>
      <c r="AX300" s="122">
        <v>0</v>
      </c>
      <c r="AY300" s="122">
        <v>0</v>
      </c>
      <c r="AZ300" s="122">
        <v>0</v>
      </c>
      <c r="BA300" s="122">
        <v>0</v>
      </c>
      <c r="BB300" s="122">
        <v>0</v>
      </c>
      <c r="BC300" s="122">
        <v>0</v>
      </c>
      <c r="BD300" s="122">
        <v>0</v>
      </c>
      <c r="BE300" s="122">
        <v>0</v>
      </c>
      <c r="BF300" s="126">
        <f t="shared" si="173"/>
        <v>0</v>
      </c>
    </row>
    <row r="301" spans="1:58" s="413" customFormat="1" ht="12" hidden="1" customHeight="1" outlineLevel="1">
      <c r="A301" s="428">
        <v>894</v>
      </c>
      <c r="B301" s="413" t="s">
        <v>360</v>
      </c>
      <c r="C301" s="122">
        <v>0</v>
      </c>
      <c r="D301" s="122">
        <v>0</v>
      </c>
      <c r="E301" s="122">
        <v>0</v>
      </c>
      <c r="F301" s="122">
        <v>0</v>
      </c>
      <c r="G301" s="122">
        <v>0</v>
      </c>
      <c r="H301" s="122">
        <v>0</v>
      </c>
      <c r="I301" s="122">
        <v>0</v>
      </c>
      <c r="J301" s="122">
        <v>0</v>
      </c>
      <c r="K301" s="122">
        <v>0</v>
      </c>
      <c r="L301" s="122">
        <v>0</v>
      </c>
      <c r="M301" s="122">
        <v>0</v>
      </c>
      <c r="N301" s="122">
        <v>0</v>
      </c>
      <c r="O301" s="122">
        <v>0</v>
      </c>
      <c r="P301" s="126">
        <f t="shared" si="170"/>
        <v>0</v>
      </c>
      <c r="Q301" s="122">
        <v>0</v>
      </c>
      <c r="R301" s="122">
        <v>0</v>
      </c>
      <c r="S301" s="122">
        <v>0</v>
      </c>
      <c r="T301" s="122">
        <v>0</v>
      </c>
      <c r="U301" s="122">
        <v>0</v>
      </c>
      <c r="V301" s="122">
        <v>0</v>
      </c>
      <c r="W301" s="122">
        <v>0</v>
      </c>
      <c r="X301" s="122">
        <v>0</v>
      </c>
      <c r="Y301" s="122">
        <v>0</v>
      </c>
      <c r="Z301" s="122">
        <v>0</v>
      </c>
      <c r="AA301" s="122">
        <v>0</v>
      </c>
      <c r="AB301" s="122">
        <v>0</v>
      </c>
      <c r="AC301" s="122">
        <v>0</v>
      </c>
      <c r="AD301" s="126">
        <f t="shared" si="171"/>
        <v>0</v>
      </c>
      <c r="AE301" s="122">
        <v>0</v>
      </c>
      <c r="AF301" s="122">
        <v>0</v>
      </c>
      <c r="AG301" s="122">
        <v>0</v>
      </c>
      <c r="AH301" s="122">
        <v>0</v>
      </c>
      <c r="AI301" s="122">
        <v>0</v>
      </c>
      <c r="AJ301" s="122">
        <v>0</v>
      </c>
      <c r="AK301" s="122">
        <v>0</v>
      </c>
      <c r="AL301" s="122">
        <v>0</v>
      </c>
      <c r="AM301" s="122">
        <v>0</v>
      </c>
      <c r="AN301" s="122">
        <v>0</v>
      </c>
      <c r="AO301" s="122">
        <v>0</v>
      </c>
      <c r="AP301" s="122">
        <v>0</v>
      </c>
      <c r="AQ301" s="122">
        <v>0</v>
      </c>
      <c r="AR301" s="126">
        <f t="shared" si="172"/>
        <v>0</v>
      </c>
      <c r="AS301" s="122">
        <v>0</v>
      </c>
      <c r="AT301" s="122">
        <v>0</v>
      </c>
      <c r="AU301" s="122">
        <v>0</v>
      </c>
      <c r="AV301" s="122">
        <v>0</v>
      </c>
      <c r="AW301" s="122">
        <v>0</v>
      </c>
      <c r="AX301" s="122">
        <v>0</v>
      </c>
      <c r="AY301" s="122">
        <v>0</v>
      </c>
      <c r="AZ301" s="122">
        <v>0</v>
      </c>
      <c r="BA301" s="122">
        <v>0</v>
      </c>
      <c r="BB301" s="122">
        <v>0</v>
      </c>
      <c r="BC301" s="122">
        <v>0</v>
      </c>
      <c r="BD301" s="122">
        <v>0</v>
      </c>
      <c r="BE301" s="122">
        <v>0</v>
      </c>
      <c r="BF301" s="126">
        <f t="shared" si="173"/>
        <v>0</v>
      </c>
    </row>
    <row r="302" spans="1:58" s="413" customFormat="1" ht="12" hidden="1" customHeight="1" outlineLevel="1">
      <c r="A302" s="428">
        <v>898</v>
      </c>
      <c r="B302" s="413" t="s">
        <v>361</v>
      </c>
      <c r="C302" s="122"/>
      <c r="D302" s="122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6">
        <f t="shared" si="170"/>
        <v>0</v>
      </c>
      <c r="Q302" s="122"/>
      <c r="R302" s="122"/>
      <c r="S302" s="122"/>
      <c r="T302" s="122"/>
      <c r="U302" s="122"/>
      <c r="V302" s="122"/>
      <c r="W302" s="122"/>
      <c r="X302" s="122"/>
      <c r="Y302" s="122"/>
      <c r="Z302" s="122"/>
      <c r="AA302" s="122"/>
      <c r="AB302" s="122"/>
      <c r="AC302" s="122"/>
      <c r="AD302" s="126">
        <f t="shared" si="171"/>
        <v>0</v>
      </c>
      <c r="AE302" s="122"/>
      <c r="AF302" s="122"/>
      <c r="AG302" s="122"/>
      <c r="AH302" s="122"/>
      <c r="AI302" s="122"/>
      <c r="AJ302" s="122"/>
      <c r="AK302" s="122"/>
      <c r="AL302" s="122"/>
      <c r="AM302" s="122"/>
      <c r="AN302" s="122"/>
      <c r="AO302" s="122"/>
      <c r="AP302" s="122"/>
      <c r="AQ302" s="122"/>
      <c r="AR302" s="126">
        <f t="shared" si="172"/>
        <v>0</v>
      </c>
      <c r="AS302" s="122"/>
      <c r="AT302" s="122"/>
      <c r="AU302" s="122"/>
      <c r="AV302" s="122"/>
      <c r="AW302" s="122"/>
      <c r="AX302" s="122"/>
      <c r="AY302" s="122"/>
      <c r="AZ302" s="122"/>
      <c r="BA302" s="122"/>
      <c r="BB302" s="122"/>
      <c r="BC302" s="122"/>
      <c r="BD302" s="122"/>
      <c r="BE302" s="122"/>
      <c r="BF302" s="126">
        <f t="shared" si="173"/>
        <v>0</v>
      </c>
    </row>
    <row r="303" spans="1:58" s="413" customFormat="1" ht="12" hidden="1" customHeight="1" outlineLevel="1">
      <c r="A303" s="428">
        <v>899</v>
      </c>
      <c r="B303" s="413" t="s">
        <v>362</v>
      </c>
      <c r="C303" s="122">
        <v>0</v>
      </c>
      <c r="D303" s="122">
        <v>0</v>
      </c>
      <c r="E303" s="122">
        <v>0</v>
      </c>
      <c r="F303" s="122">
        <v>0</v>
      </c>
      <c r="G303" s="122">
        <v>0</v>
      </c>
      <c r="H303" s="122">
        <v>0</v>
      </c>
      <c r="I303" s="122">
        <v>0</v>
      </c>
      <c r="J303" s="122">
        <v>0</v>
      </c>
      <c r="K303" s="122">
        <v>0</v>
      </c>
      <c r="L303" s="122">
        <v>0</v>
      </c>
      <c r="M303" s="122">
        <v>0</v>
      </c>
      <c r="N303" s="122">
        <v>0</v>
      </c>
      <c r="O303" s="122">
        <v>0</v>
      </c>
      <c r="P303" s="126">
        <f t="shared" si="170"/>
        <v>0</v>
      </c>
      <c r="Q303" s="122">
        <v>0</v>
      </c>
      <c r="R303" s="122">
        <v>0</v>
      </c>
      <c r="S303" s="122">
        <v>0</v>
      </c>
      <c r="T303" s="122">
        <v>0</v>
      </c>
      <c r="U303" s="122">
        <v>0</v>
      </c>
      <c r="V303" s="122">
        <v>0</v>
      </c>
      <c r="W303" s="122">
        <v>0</v>
      </c>
      <c r="X303" s="122">
        <v>0</v>
      </c>
      <c r="Y303" s="122">
        <v>0</v>
      </c>
      <c r="Z303" s="122">
        <v>0</v>
      </c>
      <c r="AA303" s="122">
        <v>0</v>
      </c>
      <c r="AB303" s="122">
        <v>0</v>
      </c>
      <c r="AC303" s="122">
        <v>0</v>
      </c>
      <c r="AD303" s="126">
        <f t="shared" si="171"/>
        <v>0</v>
      </c>
      <c r="AE303" s="122">
        <v>0</v>
      </c>
      <c r="AF303" s="122">
        <v>0</v>
      </c>
      <c r="AG303" s="122">
        <v>0</v>
      </c>
      <c r="AH303" s="122">
        <v>0</v>
      </c>
      <c r="AI303" s="122">
        <v>0</v>
      </c>
      <c r="AJ303" s="122">
        <v>0</v>
      </c>
      <c r="AK303" s="122">
        <v>0</v>
      </c>
      <c r="AL303" s="122">
        <v>0</v>
      </c>
      <c r="AM303" s="122">
        <v>0</v>
      </c>
      <c r="AN303" s="122">
        <v>0</v>
      </c>
      <c r="AO303" s="122">
        <v>0</v>
      </c>
      <c r="AP303" s="122">
        <v>0</v>
      </c>
      <c r="AQ303" s="122">
        <v>0</v>
      </c>
      <c r="AR303" s="126">
        <f t="shared" si="172"/>
        <v>0</v>
      </c>
      <c r="AS303" s="122">
        <v>0</v>
      </c>
      <c r="AT303" s="122">
        <v>0</v>
      </c>
      <c r="AU303" s="122">
        <v>0</v>
      </c>
      <c r="AV303" s="122">
        <v>0</v>
      </c>
      <c r="AW303" s="122">
        <v>0</v>
      </c>
      <c r="AX303" s="122">
        <v>0</v>
      </c>
      <c r="AY303" s="122">
        <v>0</v>
      </c>
      <c r="AZ303" s="122">
        <v>0</v>
      </c>
      <c r="BA303" s="122">
        <v>0</v>
      </c>
      <c r="BB303" s="122">
        <v>0</v>
      </c>
      <c r="BC303" s="122">
        <v>0</v>
      </c>
      <c r="BD303" s="122">
        <v>0</v>
      </c>
      <c r="BE303" s="122">
        <v>0</v>
      </c>
      <c r="BF303" s="126">
        <f t="shared" si="173"/>
        <v>0</v>
      </c>
    </row>
    <row r="304" spans="1:58" ht="12" hidden="1" customHeight="1" outlineLevel="1">
      <c r="A304" s="28" t="s">
        <v>24</v>
      </c>
      <c r="C304" s="122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6"/>
      <c r="Q304" s="122"/>
      <c r="R304" s="122"/>
      <c r="S304" s="122"/>
      <c r="T304" s="122"/>
      <c r="U304" s="122"/>
      <c r="V304" s="122"/>
      <c r="W304" s="122"/>
      <c r="X304" s="122"/>
      <c r="Y304" s="122"/>
      <c r="Z304" s="122"/>
      <c r="AA304" s="122"/>
      <c r="AB304" s="122"/>
      <c r="AC304" s="122"/>
      <c r="AD304" s="126"/>
      <c r="AE304" s="122"/>
      <c r="AF304" s="122"/>
      <c r="AG304" s="122"/>
      <c r="AH304" s="122"/>
      <c r="AI304" s="122"/>
      <c r="AJ304" s="122"/>
      <c r="AK304" s="122"/>
      <c r="AL304" s="122"/>
      <c r="AM304" s="122"/>
      <c r="AN304" s="122"/>
      <c r="AO304" s="122"/>
      <c r="AP304" s="122"/>
      <c r="AQ304" s="122"/>
      <c r="AR304" s="126"/>
      <c r="AS304" s="122"/>
      <c r="AT304" s="122"/>
      <c r="AU304" s="122"/>
      <c r="AV304" s="122"/>
      <c r="AW304" s="122"/>
      <c r="AX304" s="122"/>
      <c r="AY304" s="122"/>
      <c r="AZ304" s="122"/>
      <c r="BA304" s="122"/>
      <c r="BB304" s="122"/>
      <c r="BC304" s="122"/>
      <c r="BD304" s="122"/>
      <c r="BE304" s="122"/>
      <c r="BF304" s="126"/>
    </row>
    <row r="305" spans="1:58" ht="12" customHeight="1" collapsed="1">
      <c r="A305" s="26"/>
      <c r="B305" s="475" t="s">
        <v>504</v>
      </c>
      <c r="C305" s="4">
        <f t="shared" ref="C305:O305" si="174">SUM(C290:C304)</f>
        <v>20.8333333333333</v>
      </c>
      <c r="D305" s="4">
        <f t="shared" si="174"/>
        <v>20.8333333333333</v>
      </c>
      <c r="E305" s="4">
        <f t="shared" si="174"/>
        <v>20.8333333333333</v>
      </c>
      <c r="F305" s="4">
        <f t="shared" si="174"/>
        <v>20.8333333333333</v>
      </c>
      <c r="G305" s="4">
        <f t="shared" si="174"/>
        <v>20.8333333333333</v>
      </c>
      <c r="H305" s="4">
        <f t="shared" si="174"/>
        <v>20.8333333333333</v>
      </c>
      <c r="I305" s="4">
        <f t="shared" si="174"/>
        <v>20.8333333333333</v>
      </c>
      <c r="J305" s="4">
        <f t="shared" si="174"/>
        <v>20.8333333333333</v>
      </c>
      <c r="K305" s="4">
        <f t="shared" si="174"/>
        <v>20.8333333333333</v>
      </c>
      <c r="L305" s="4">
        <f t="shared" si="174"/>
        <v>20.8333333333333</v>
      </c>
      <c r="M305" s="4">
        <f t="shared" si="174"/>
        <v>20.8333333333333</v>
      </c>
      <c r="N305" s="4">
        <f t="shared" si="174"/>
        <v>20.8333333333333</v>
      </c>
      <c r="O305" s="4">
        <f t="shared" si="174"/>
        <v>250</v>
      </c>
      <c r="P305" s="126">
        <f t="shared" si="166"/>
        <v>3.4106051316484809E-13</v>
      </c>
      <c r="Q305" s="4">
        <f t="shared" ref="Q305:AC305" si="175">SUM(Q290:Q304)</f>
        <v>2104.1666666666633</v>
      </c>
      <c r="R305" s="4">
        <f t="shared" si="175"/>
        <v>2104.1666666666633</v>
      </c>
      <c r="S305" s="4">
        <f t="shared" si="175"/>
        <v>2104.1666666666633</v>
      </c>
      <c r="T305" s="4">
        <f t="shared" si="175"/>
        <v>2104.1666666666633</v>
      </c>
      <c r="U305" s="4">
        <f t="shared" si="175"/>
        <v>2104.1666666666633</v>
      </c>
      <c r="V305" s="4">
        <f t="shared" si="175"/>
        <v>2104.1666666666633</v>
      </c>
      <c r="W305" s="4">
        <f t="shared" si="175"/>
        <v>2104.1666666666633</v>
      </c>
      <c r="X305" s="4">
        <f t="shared" si="175"/>
        <v>2104.1666666666633</v>
      </c>
      <c r="Y305" s="4">
        <f t="shared" si="175"/>
        <v>2104.1666666666633</v>
      </c>
      <c r="Z305" s="4">
        <f t="shared" si="175"/>
        <v>2104.1666666666633</v>
      </c>
      <c r="AA305" s="4">
        <f t="shared" si="175"/>
        <v>2104.1666666666633</v>
      </c>
      <c r="AB305" s="4">
        <f t="shared" si="175"/>
        <v>2104.1666666666633</v>
      </c>
      <c r="AC305" s="4">
        <f t="shared" si="175"/>
        <v>25250</v>
      </c>
      <c r="AD305" s="126">
        <f t="shared" si="167"/>
        <v>3.2741809263825417E-11</v>
      </c>
      <c r="AE305" s="462">
        <f t="shared" ref="AE305:AQ305" si="176">SUM(AE290:AE304)</f>
        <v>5385.3966666666638</v>
      </c>
      <c r="AF305" s="462">
        <f t="shared" si="176"/>
        <v>5385.3966666666638</v>
      </c>
      <c r="AG305" s="462">
        <f t="shared" si="176"/>
        <v>5385.3966666666638</v>
      </c>
      <c r="AH305" s="462">
        <f t="shared" si="176"/>
        <v>5385.3966666666638</v>
      </c>
      <c r="AI305" s="462">
        <f t="shared" si="176"/>
        <v>5385.3966666666638</v>
      </c>
      <c r="AJ305" s="462">
        <f t="shared" si="176"/>
        <v>5385.3966666666638</v>
      </c>
      <c r="AK305" s="462">
        <f t="shared" si="176"/>
        <v>5385.3966666666638</v>
      </c>
      <c r="AL305" s="462">
        <f t="shared" si="176"/>
        <v>5385.3966666666638</v>
      </c>
      <c r="AM305" s="462">
        <f t="shared" si="176"/>
        <v>5385.3966666666638</v>
      </c>
      <c r="AN305" s="462">
        <f t="shared" si="176"/>
        <v>5385.3966666666638</v>
      </c>
      <c r="AO305" s="462">
        <f t="shared" si="176"/>
        <v>5385.3966666666638</v>
      </c>
      <c r="AP305" s="462">
        <f t="shared" si="176"/>
        <v>5385.3966666666638</v>
      </c>
      <c r="AQ305" s="4">
        <f t="shared" si="176"/>
        <v>64624.759999999995</v>
      </c>
      <c r="AR305" s="126">
        <f t="shared" si="168"/>
        <v>0</v>
      </c>
      <c r="AS305" s="462">
        <f t="shared" ref="AS305:BE305" si="177">SUM(AS290:AS304)</f>
        <v>4968.7258333333339</v>
      </c>
      <c r="AT305" s="462">
        <f t="shared" si="177"/>
        <v>4968.7258333333339</v>
      </c>
      <c r="AU305" s="462">
        <f t="shared" si="177"/>
        <v>4968.7258333333339</v>
      </c>
      <c r="AV305" s="462">
        <f t="shared" si="177"/>
        <v>4968.7258333333339</v>
      </c>
      <c r="AW305" s="462">
        <f t="shared" si="177"/>
        <v>4968.7258333333339</v>
      </c>
      <c r="AX305" s="462">
        <f t="shared" si="177"/>
        <v>4968.7258333333339</v>
      </c>
      <c r="AY305" s="462">
        <f t="shared" si="177"/>
        <v>4968.7258333333339</v>
      </c>
      <c r="AZ305" s="462">
        <f t="shared" si="177"/>
        <v>4968.7258333333339</v>
      </c>
      <c r="BA305" s="462">
        <f t="shared" si="177"/>
        <v>4968.7258333333339</v>
      </c>
      <c r="BB305" s="462">
        <f t="shared" si="177"/>
        <v>4968.7258333333339</v>
      </c>
      <c r="BC305" s="462">
        <f t="shared" si="177"/>
        <v>4968.7258333333339</v>
      </c>
      <c r="BD305" s="462">
        <f t="shared" si="177"/>
        <v>4968.7258333333339</v>
      </c>
      <c r="BE305" s="4">
        <f t="shared" si="177"/>
        <v>59624.71</v>
      </c>
      <c r="BF305" s="126">
        <f t="shared" si="169"/>
        <v>0</v>
      </c>
    </row>
    <row r="306" spans="1:58" ht="12" hidden="1" customHeight="1" outlineLevel="1">
      <c r="A306" s="26"/>
      <c r="B306" s="9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126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126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126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126"/>
    </row>
    <row r="307" spans="1:58" ht="12" hidden="1" customHeight="1" outlineLevel="1">
      <c r="A307" s="27" t="s">
        <v>145</v>
      </c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126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126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126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126"/>
    </row>
    <row r="308" spans="1:58" ht="12" hidden="1" customHeight="1" outlineLevel="1">
      <c r="A308" s="28" t="s">
        <v>24</v>
      </c>
      <c r="C308" s="122">
        <v>0</v>
      </c>
      <c r="D308" s="122">
        <v>0</v>
      </c>
      <c r="E308" s="122">
        <v>0</v>
      </c>
      <c r="F308" s="122">
        <v>0</v>
      </c>
      <c r="G308" s="122">
        <v>0</v>
      </c>
      <c r="H308" s="122">
        <v>0</v>
      </c>
      <c r="I308" s="122">
        <v>0</v>
      </c>
      <c r="J308" s="122">
        <v>0</v>
      </c>
      <c r="K308" s="122">
        <v>0</v>
      </c>
      <c r="L308" s="122">
        <v>0</v>
      </c>
      <c r="M308" s="122">
        <v>0</v>
      </c>
      <c r="N308" s="122">
        <v>0</v>
      </c>
      <c r="O308" s="122">
        <v>0</v>
      </c>
      <c r="P308" s="126">
        <f t="shared" ref="P308" si="178">O308-SUM(C308:N308)</f>
        <v>0</v>
      </c>
      <c r="Q308" s="122">
        <v>0</v>
      </c>
      <c r="R308" s="122">
        <v>0</v>
      </c>
      <c r="S308" s="122">
        <v>0</v>
      </c>
      <c r="T308" s="122">
        <v>0</v>
      </c>
      <c r="U308" s="122">
        <v>0</v>
      </c>
      <c r="V308" s="122">
        <v>0</v>
      </c>
      <c r="W308" s="122">
        <v>0</v>
      </c>
      <c r="X308" s="122">
        <v>0</v>
      </c>
      <c r="Y308" s="122">
        <v>0</v>
      </c>
      <c r="Z308" s="122">
        <v>0</v>
      </c>
      <c r="AA308" s="122">
        <v>0</v>
      </c>
      <c r="AB308" s="122">
        <v>0</v>
      </c>
      <c r="AC308" s="122">
        <v>0</v>
      </c>
      <c r="AD308" s="126">
        <f t="shared" ref="AD308" si="179">AC308-SUM(Q308:AB308)</f>
        <v>0</v>
      </c>
      <c r="AE308" s="122">
        <v>0</v>
      </c>
      <c r="AF308" s="122">
        <v>0</v>
      </c>
      <c r="AG308" s="122">
        <v>0</v>
      </c>
      <c r="AH308" s="122">
        <v>0</v>
      </c>
      <c r="AI308" s="122">
        <v>0</v>
      </c>
      <c r="AJ308" s="122">
        <v>0</v>
      </c>
      <c r="AK308" s="122">
        <v>0</v>
      </c>
      <c r="AL308" s="122">
        <v>0</v>
      </c>
      <c r="AM308" s="122">
        <v>0</v>
      </c>
      <c r="AN308" s="122">
        <v>0</v>
      </c>
      <c r="AO308" s="122">
        <v>0</v>
      </c>
      <c r="AP308" s="122">
        <v>0</v>
      </c>
      <c r="AQ308" s="122">
        <v>0</v>
      </c>
      <c r="AR308" s="126">
        <f t="shared" ref="AR308" si="180">AQ308-SUM(AE308:AP308)</f>
        <v>0</v>
      </c>
      <c r="AS308" s="122">
        <v>0</v>
      </c>
      <c r="AT308" s="122">
        <v>0</v>
      </c>
      <c r="AU308" s="122">
        <v>0</v>
      </c>
      <c r="AV308" s="122">
        <v>0</v>
      </c>
      <c r="AW308" s="122">
        <v>0</v>
      </c>
      <c r="AX308" s="122">
        <v>0</v>
      </c>
      <c r="AY308" s="122">
        <v>0</v>
      </c>
      <c r="AZ308" s="122">
        <v>0</v>
      </c>
      <c r="BA308" s="122">
        <v>0</v>
      </c>
      <c r="BB308" s="122">
        <v>0</v>
      </c>
      <c r="BC308" s="122">
        <v>0</v>
      </c>
      <c r="BD308" s="122">
        <v>0</v>
      </c>
      <c r="BE308" s="122">
        <v>0</v>
      </c>
      <c r="BF308" s="126">
        <f t="shared" ref="BF308" si="181">BE308-SUM(AS308:BD308)</f>
        <v>0</v>
      </c>
    </row>
    <row r="309" spans="1:58" s="413" customFormat="1" ht="12" hidden="1" customHeight="1" outlineLevel="1">
      <c r="A309" s="428">
        <v>900</v>
      </c>
      <c r="B309" s="413" t="s">
        <v>145</v>
      </c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>
        <v>0</v>
      </c>
      <c r="P309" s="126">
        <f t="shared" ref="P309:P312" si="182">O309-SUM(C309:N309)</f>
        <v>0</v>
      </c>
      <c r="Q309" s="122"/>
      <c r="R309" s="122"/>
      <c r="S309" s="122"/>
      <c r="T309" s="122"/>
      <c r="U309" s="122"/>
      <c r="V309" s="122"/>
      <c r="W309" s="122"/>
      <c r="X309" s="122"/>
      <c r="Y309" s="122"/>
      <c r="Z309" s="122"/>
      <c r="AA309" s="122"/>
      <c r="AB309" s="122"/>
      <c r="AC309" s="122">
        <v>0</v>
      </c>
      <c r="AD309" s="126">
        <f t="shared" ref="AD309:AD312" si="183">AC309-SUM(Q309:AB309)</f>
        <v>0</v>
      </c>
      <c r="AE309" s="122"/>
      <c r="AF309" s="122"/>
      <c r="AG309" s="122"/>
      <c r="AH309" s="122"/>
      <c r="AI309" s="122"/>
      <c r="AJ309" s="122"/>
      <c r="AK309" s="122"/>
      <c r="AL309" s="122"/>
      <c r="AM309" s="122"/>
      <c r="AN309" s="122"/>
      <c r="AO309" s="122"/>
      <c r="AP309" s="122"/>
      <c r="AQ309" s="122">
        <v>0</v>
      </c>
      <c r="AR309" s="126">
        <f t="shared" ref="AR309:AR312" si="184">AQ309-SUM(AE309:AP309)</f>
        <v>0</v>
      </c>
      <c r="AS309" s="122"/>
      <c r="AT309" s="122"/>
      <c r="AU309" s="122"/>
      <c r="AV309" s="122"/>
      <c r="AW309" s="122"/>
      <c r="AX309" s="122"/>
      <c r="AY309" s="122"/>
      <c r="AZ309" s="122"/>
      <c r="BA309" s="122"/>
      <c r="BB309" s="122"/>
      <c r="BC309" s="122"/>
      <c r="BD309" s="122"/>
      <c r="BE309" s="122">
        <v>0</v>
      </c>
      <c r="BF309" s="126">
        <f t="shared" ref="BF309:BF312" si="185">BE309-SUM(AS309:BD309)</f>
        <v>0</v>
      </c>
    </row>
    <row r="310" spans="1:58" s="413" customFormat="1" ht="12" hidden="1" customHeight="1" outlineLevel="1">
      <c r="A310" s="428">
        <v>910</v>
      </c>
      <c r="B310" s="413" t="s">
        <v>363</v>
      </c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>
        <v>0</v>
      </c>
      <c r="P310" s="126">
        <f t="shared" si="182"/>
        <v>0</v>
      </c>
      <c r="Q310" s="122"/>
      <c r="R310" s="122"/>
      <c r="S310" s="122"/>
      <c r="T310" s="122"/>
      <c r="U310" s="122"/>
      <c r="V310" s="122"/>
      <c r="W310" s="122"/>
      <c r="X310" s="122"/>
      <c r="Y310" s="122"/>
      <c r="Z310" s="122"/>
      <c r="AA310" s="122"/>
      <c r="AB310" s="122"/>
      <c r="AC310" s="122">
        <v>0</v>
      </c>
      <c r="AD310" s="126">
        <f t="shared" si="183"/>
        <v>0</v>
      </c>
      <c r="AE310" s="122"/>
      <c r="AF310" s="122"/>
      <c r="AG310" s="122"/>
      <c r="AH310" s="122"/>
      <c r="AI310" s="122"/>
      <c r="AJ310" s="122"/>
      <c r="AK310" s="122"/>
      <c r="AL310" s="122"/>
      <c r="AM310" s="122"/>
      <c r="AN310" s="122"/>
      <c r="AO310" s="122"/>
      <c r="AP310" s="122"/>
      <c r="AQ310" s="122">
        <v>0</v>
      </c>
      <c r="AR310" s="126">
        <f t="shared" si="184"/>
        <v>0</v>
      </c>
      <c r="AS310" s="122"/>
      <c r="AT310" s="122"/>
      <c r="AU310" s="122"/>
      <c r="AV310" s="122"/>
      <c r="AW310" s="122"/>
      <c r="AX310" s="122"/>
      <c r="AY310" s="122"/>
      <c r="AZ310" s="122"/>
      <c r="BA310" s="122"/>
      <c r="BB310" s="122"/>
      <c r="BC310" s="122"/>
      <c r="BD310" s="122"/>
      <c r="BE310" s="122">
        <v>0</v>
      </c>
      <c r="BF310" s="126">
        <f t="shared" si="185"/>
        <v>0</v>
      </c>
    </row>
    <row r="311" spans="1:58" s="413" customFormat="1" ht="12" hidden="1" customHeight="1" outlineLevel="1">
      <c r="A311" s="428">
        <v>940</v>
      </c>
      <c r="B311" s="413" t="s">
        <v>364</v>
      </c>
      <c r="C311" s="122"/>
      <c r="D311" s="122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>
        <v>0</v>
      </c>
      <c r="P311" s="126">
        <f t="shared" si="182"/>
        <v>0</v>
      </c>
      <c r="Q311" s="122"/>
      <c r="R311" s="122"/>
      <c r="S311" s="122"/>
      <c r="T311" s="122"/>
      <c r="U311" s="122"/>
      <c r="V311" s="122"/>
      <c r="W311" s="122"/>
      <c r="X311" s="122"/>
      <c r="Y311" s="122"/>
      <c r="Z311" s="122"/>
      <c r="AA311" s="122"/>
      <c r="AB311" s="122"/>
      <c r="AC311" s="122">
        <v>0</v>
      </c>
      <c r="AD311" s="126">
        <f t="shared" si="183"/>
        <v>0</v>
      </c>
      <c r="AE311" s="122"/>
      <c r="AF311" s="122"/>
      <c r="AG311" s="122"/>
      <c r="AH311" s="122"/>
      <c r="AI311" s="122"/>
      <c r="AJ311" s="122"/>
      <c r="AK311" s="122"/>
      <c r="AL311" s="122"/>
      <c r="AM311" s="122"/>
      <c r="AN311" s="122"/>
      <c r="AO311" s="122"/>
      <c r="AP311" s="122"/>
      <c r="AQ311" s="122">
        <v>0</v>
      </c>
      <c r="AR311" s="126">
        <f t="shared" si="184"/>
        <v>0</v>
      </c>
      <c r="AS311" s="122"/>
      <c r="AT311" s="122"/>
      <c r="AU311" s="122"/>
      <c r="AV311" s="122"/>
      <c r="AW311" s="122"/>
      <c r="AX311" s="122"/>
      <c r="AY311" s="122"/>
      <c r="AZ311" s="122"/>
      <c r="BA311" s="122"/>
      <c r="BB311" s="122"/>
      <c r="BC311" s="122"/>
      <c r="BD311" s="122"/>
      <c r="BE311" s="122">
        <v>0</v>
      </c>
      <c r="BF311" s="126">
        <f t="shared" si="185"/>
        <v>0</v>
      </c>
    </row>
    <row r="312" spans="1:58" s="413" customFormat="1" ht="12" hidden="1" customHeight="1" outlineLevel="1">
      <c r="A312" s="428">
        <v>999.1</v>
      </c>
      <c r="B312" s="413" t="s">
        <v>365</v>
      </c>
      <c r="C312" s="122"/>
      <c r="D312" s="122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>
        <v>0</v>
      </c>
      <c r="P312" s="126">
        <f t="shared" si="182"/>
        <v>0</v>
      </c>
      <c r="Q312" s="122"/>
      <c r="R312" s="122"/>
      <c r="S312" s="122"/>
      <c r="T312" s="122"/>
      <c r="U312" s="122"/>
      <c r="V312" s="122"/>
      <c r="W312" s="122"/>
      <c r="X312" s="122"/>
      <c r="Y312" s="122"/>
      <c r="Z312" s="122"/>
      <c r="AA312" s="122"/>
      <c r="AB312" s="122"/>
      <c r="AC312" s="122">
        <v>0</v>
      </c>
      <c r="AD312" s="126">
        <f t="shared" si="183"/>
        <v>0</v>
      </c>
      <c r="AE312" s="122"/>
      <c r="AF312" s="122"/>
      <c r="AG312" s="122"/>
      <c r="AH312" s="122"/>
      <c r="AI312" s="122"/>
      <c r="AJ312" s="122"/>
      <c r="AK312" s="122"/>
      <c r="AL312" s="122"/>
      <c r="AM312" s="122"/>
      <c r="AN312" s="122"/>
      <c r="AO312" s="122"/>
      <c r="AP312" s="122"/>
      <c r="AQ312" s="122">
        <v>0</v>
      </c>
      <c r="AR312" s="126">
        <f t="shared" si="184"/>
        <v>0</v>
      </c>
      <c r="AS312" s="122"/>
      <c r="AT312" s="122"/>
      <c r="AU312" s="122"/>
      <c r="AV312" s="122"/>
      <c r="AW312" s="122"/>
      <c r="AX312" s="122"/>
      <c r="AY312" s="122"/>
      <c r="AZ312" s="122"/>
      <c r="BA312" s="122"/>
      <c r="BB312" s="122"/>
      <c r="BC312" s="122"/>
      <c r="BD312" s="122"/>
      <c r="BE312" s="122">
        <v>0</v>
      </c>
      <c r="BF312" s="126">
        <f t="shared" si="185"/>
        <v>0</v>
      </c>
    </row>
    <row r="313" spans="1:58" ht="12" hidden="1" customHeight="1" outlineLevel="1">
      <c r="A313" s="28" t="s">
        <v>24</v>
      </c>
      <c r="C313" s="122"/>
      <c r="D313" s="122"/>
      <c r="E313" s="122"/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  <c r="P313" s="126"/>
      <c r="Q313" s="122"/>
      <c r="R313" s="122"/>
      <c r="S313" s="122"/>
      <c r="T313" s="122"/>
      <c r="U313" s="122"/>
      <c r="V313" s="122"/>
      <c r="W313" s="122"/>
      <c r="X313" s="122"/>
      <c r="Y313" s="122"/>
      <c r="Z313" s="122"/>
      <c r="AA313" s="122"/>
      <c r="AB313" s="122"/>
      <c r="AC313" s="122"/>
      <c r="AD313" s="126"/>
      <c r="AE313" s="122"/>
      <c r="AF313" s="122"/>
      <c r="AG313" s="122"/>
      <c r="AH313" s="122"/>
      <c r="AI313" s="122"/>
      <c r="AJ313" s="122"/>
      <c r="AK313" s="122"/>
      <c r="AL313" s="122"/>
      <c r="AM313" s="122"/>
      <c r="AN313" s="122"/>
      <c r="AO313" s="122"/>
      <c r="AP313" s="122"/>
      <c r="AQ313" s="122"/>
      <c r="AR313" s="126"/>
      <c r="AS313" s="122"/>
      <c r="AT313" s="122"/>
      <c r="AU313" s="122"/>
      <c r="AV313" s="122"/>
      <c r="AW313" s="122"/>
      <c r="AX313" s="122"/>
      <c r="AY313" s="122"/>
      <c r="AZ313" s="122"/>
      <c r="BA313" s="122"/>
      <c r="BB313" s="122"/>
      <c r="BC313" s="122"/>
      <c r="BD313" s="122"/>
      <c r="BE313" s="122"/>
      <c r="BF313" s="126"/>
    </row>
    <row r="314" spans="1:58" ht="12" customHeight="1" collapsed="1">
      <c r="A314" s="26"/>
      <c r="B314" s="1" t="s">
        <v>145</v>
      </c>
      <c r="C314" s="4">
        <f t="shared" ref="C314:O314" si="186">SUM(C308:C313)</f>
        <v>0</v>
      </c>
      <c r="D314" s="4">
        <f t="shared" si="186"/>
        <v>0</v>
      </c>
      <c r="E314" s="4">
        <f t="shared" si="186"/>
        <v>0</v>
      </c>
      <c r="F314" s="4">
        <f t="shared" si="186"/>
        <v>0</v>
      </c>
      <c r="G314" s="4">
        <f t="shared" si="186"/>
        <v>0</v>
      </c>
      <c r="H314" s="4">
        <f t="shared" si="186"/>
        <v>0</v>
      </c>
      <c r="I314" s="4">
        <f t="shared" si="186"/>
        <v>0</v>
      </c>
      <c r="J314" s="4">
        <f t="shared" si="186"/>
        <v>0</v>
      </c>
      <c r="K314" s="4">
        <f t="shared" si="186"/>
        <v>0</v>
      </c>
      <c r="L314" s="4">
        <f t="shared" si="186"/>
        <v>0</v>
      </c>
      <c r="M314" s="4">
        <f t="shared" si="186"/>
        <v>0</v>
      </c>
      <c r="N314" s="4">
        <f t="shared" si="186"/>
        <v>0</v>
      </c>
      <c r="O314" s="4">
        <f t="shared" si="186"/>
        <v>0</v>
      </c>
      <c r="P314" s="126">
        <f t="shared" ref="P314" si="187">O314-SUM(C314:N314)</f>
        <v>0</v>
      </c>
      <c r="Q314" s="4">
        <f t="shared" ref="Q314:AC314" si="188">SUM(Q308:Q313)</f>
        <v>0</v>
      </c>
      <c r="R314" s="4">
        <f t="shared" si="188"/>
        <v>0</v>
      </c>
      <c r="S314" s="4">
        <f t="shared" si="188"/>
        <v>0</v>
      </c>
      <c r="T314" s="4">
        <f t="shared" si="188"/>
        <v>0</v>
      </c>
      <c r="U314" s="4">
        <f t="shared" si="188"/>
        <v>0</v>
      </c>
      <c r="V314" s="4">
        <f t="shared" si="188"/>
        <v>0</v>
      </c>
      <c r="W314" s="4">
        <f t="shared" si="188"/>
        <v>0</v>
      </c>
      <c r="X314" s="4">
        <f t="shared" si="188"/>
        <v>0</v>
      </c>
      <c r="Y314" s="4">
        <f t="shared" si="188"/>
        <v>0</v>
      </c>
      <c r="Z314" s="4">
        <f t="shared" si="188"/>
        <v>0</v>
      </c>
      <c r="AA314" s="4">
        <f t="shared" si="188"/>
        <v>0</v>
      </c>
      <c r="AB314" s="4">
        <f t="shared" si="188"/>
        <v>0</v>
      </c>
      <c r="AC314" s="4">
        <f t="shared" si="188"/>
        <v>0</v>
      </c>
      <c r="AD314" s="126">
        <f t="shared" ref="AD314" si="189">AC314-SUM(Q314:AB314)</f>
        <v>0</v>
      </c>
      <c r="AE314" s="4">
        <f t="shared" ref="AE314:AQ314" si="190">SUM(AE308:AE313)</f>
        <v>0</v>
      </c>
      <c r="AF314" s="4">
        <f t="shared" si="190"/>
        <v>0</v>
      </c>
      <c r="AG314" s="4">
        <f t="shared" si="190"/>
        <v>0</v>
      </c>
      <c r="AH314" s="4">
        <f t="shared" si="190"/>
        <v>0</v>
      </c>
      <c r="AI314" s="4">
        <f t="shared" si="190"/>
        <v>0</v>
      </c>
      <c r="AJ314" s="4">
        <f t="shared" si="190"/>
        <v>0</v>
      </c>
      <c r="AK314" s="4">
        <f t="shared" si="190"/>
        <v>0</v>
      </c>
      <c r="AL314" s="4">
        <f t="shared" si="190"/>
        <v>0</v>
      </c>
      <c r="AM314" s="4">
        <f t="shared" si="190"/>
        <v>0</v>
      </c>
      <c r="AN314" s="4">
        <f t="shared" si="190"/>
        <v>0</v>
      </c>
      <c r="AO314" s="4">
        <f t="shared" si="190"/>
        <v>0</v>
      </c>
      <c r="AP314" s="4">
        <f t="shared" si="190"/>
        <v>0</v>
      </c>
      <c r="AQ314" s="4">
        <f t="shared" si="190"/>
        <v>0</v>
      </c>
      <c r="AR314" s="126">
        <f t="shared" ref="AR314" si="191">AQ314-SUM(AE314:AP314)</f>
        <v>0</v>
      </c>
      <c r="AS314" s="4">
        <f t="shared" ref="AS314:BE314" si="192">SUM(AS308:AS313)</f>
        <v>0</v>
      </c>
      <c r="AT314" s="4">
        <f t="shared" si="192"/>
        <v>0</v>
      </c>
      <c r="AU314" s="4">
        <f t="shared" si="192"/>
        <v>0</v>
      </c>
      <c r="AV314" s="4">
        <f t="shared" si="192"/>
        <v>0</v>
      </c>
      <c r="AW314" s="4">
        <f t="shared" si="192"/>
        <v>0</v>
      </c>
      <c r="AX314" s="4">
        <f t="shared" si="192"/>
        <v>0</v>
      </c>
      <c r="AY314" s="4">
        <f t="shared" si="192"/>
        <v>0</v>
      </c>
      <c r="AZ314" s="4">
        <f t="shared" si="192"/>
        <v>0</v>
      </c>
      <c r="BA314" s="4">
        <f t="shared" si="192"/>
        <v>0</v>
      </c>
      <c r="BB314" s="4">
        <f t="shared" si="192"/>
        <v>0</v>
      </c>
      <c r="BC314" s="4">
        <f t="shared" si="192"/>
        <v>0</v>
      </c>
      <c r="BD314" s="4">
        <f t="shared" si="192"/>
        <v>0</v>
      </c>
      <c r="BE314" s="4">
        <f t="shared" si="192"/>
        <v>0</v>
      </c>
      <c r="BF314" s="126">
        <f t="shared" ref="BF314" si="193">BE314-SUM(AS314:BD314)</f>
        <v>0</v>
      </c>
    </row>
    <row r="315" spans="1:58" ht="12" customHeight="1">
      <c r="A315" s="26"/>
      <c r="B315" s="9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126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126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126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126"/>
    </row>
    <row r="316" spans="1:58" ht="12" customHeight="1">
      <c r="A316" s="5" t="s">
        <v>24</v>
      </c>
      <c r="B316" s="10" t="s">
        <v>58</v>
      </c>
      <c r="C316" s="3">
        <f t="shared" ref="C316:O316" si="194">SUM(C159,C175,C200,C221,C255,C272,C287,C305,C314)</f>
        <v>29396</v>
      </c>
      <c r="D316" s="3">
        <f t="shared" si="194"/>
        <v>29396</v>
      </c>
      <c r="E316" s="3">
        <f t="shared" si="194"/>
        <v>18469.213999999996</v>
      </c>
      <c r="F316" s="3">
        <f t="shared" si="194"/>
        <v>28941.213999999996</v>
      </c>
      <c r="G316" s="3">
        <f t="shared" si="194"/>
        <v>20469.213999999996</v>
      </c>
      <c r="H316" s="3">
        <f t="shared" si="194"/>
        <v>20469.213999999996</v>
      </c>
      <c r="I316" s="3">
        <f t="shared" si="194"/>
        <v>33167.314000000013</v>
      </c>
      <c r="J316" s="3">
        <f t="shared" si="194"/>
        <v>37492.314000000013</v>
      </c>
      <c r="K316" s="3">
        <f t="shared" si="194"/>
        <v>33797.314000000013</v>
      </c>
      <c r="L316" s="3">
        <f t="shared" si="194"/>
        <v>98672.313999999998</v>
      </c>
      <c r="M316" s="3">
        <f t="shared" si="194"/>
        <v>31783.864000000012</v>
      </c>
      <c r="N316" s="3">
        <f t="shared" si="194"/>
        <v>110833.86400000002</v>
      </c>
      <c r="O316" s="3">
        <f t="shared" si="194"/>
        <v>527154.04</v>
      </c>
      <c r="P316" s="127">
        <f>O316-SUM(C316:N316)</f>
        <v>34266.200000000012</v>
      </c>
      <c r="Q316" s="3">
        <f t="shared" ref="Q316:AC316" si="195">SUM(Q159,Q175,Q200,Q221,Q255,Q272,Q287,Q305,Q314)</f>
        <v>124860.2236243014</v>
      </c>
      <c r="R316" s="3">
        <f t="shared" si="195"/>
        <v>118324.98193647059</v>
      </c>
      <c r="S316" s="3">
        <f t="shared" si="195"/>
        <v>111422.13918647059</v>
      </c>
      <c r="T316" s="3">
        <f t="shared" si="195"/>
        <v>108373.80585313727</v>
      </c>
      <c r="U316" s="3">
        <f t="shared" si="195"/>
        <v>119545.47460313726</v>
      </c>
      <c r="V316" s="3">
        <f t="shared" si="195"/>
        <v>115842.25585313726</v>
      </c>
      <c r="W316" s="3">
        <f t="shared" si="195"/>
        <v>115842.25585313726</v>
      </c>
      <c r="X316" s="3">
        <f t="shared" si="195"/>
        <v>119545.47460313726</v>
      </c>
      <c r="Y316" s="3">
        <f t="shared" si="195"/>
        <v>115842.25585313726</v>
      </c>
      <c r="Z316" s="3">
        <f t="shared" si="195"/>
        <v>115842.25585313726</v>
      </c>
      <c r="AA316" s="3">
        <f t="shared" si="195"/>
        <v>119545.47460313726</v>
      </c>
      <c r="AB316" s="3">
        <f t="shared" si="195"/>
        <v>97028.005853137263</v>
      </c>
      <c r="AC316" s="3">
        <f t="shared" si="195"/>
        <v>1443405.1016666668</v>
      </c>
      <c r="AD316" s="127">
        <f>AC316-SUM(Q316:AB316)</f>
        <v>61390.497991188895</v>
      </c>
      <c r="AE316" s="3">
        <f t="shared" ref="AE316:AQ316" si="196">SUM(AE159,AE175,AE200,AE221,AE255,AE272,AE287,AE305,AE314)</f>
        <v>122421.78331557893</v>
      </c>
      <c r="AF316" s="3">
        <f t="shared" si="196"/>
        <v>153299.55995080166</v>
      </c>
      <c r="AG316" s="3">
        <f t="shared" si="196"/>
        <v>144870.46959663497</v>
      </c>
      <c r="AH316" s="3">
        <f t="shared" si="196"/>
        <v>148243.15709663497</v>
      </c>
      <c r="AI316" s="3">
        <f t="shared" si="196"/>
        <v>166999.38178413498</v>
      </c>
      <c r="AJ316" s="3">
        <f t="shared" si="196"/>
        <v>161333.45709663499</v>
      </c>
      <c r="AK316" s="3">
        <f t="shared" si="196"/>
        <v>162548.45709663499</v>
      </c>
      <c r="AL316" s="3">
        <f t="shared" si="196"/>
        <v>168214.38178413498</v>
      </c>
      <c r="AM316" s="3">
        <f t="shared" si="196"/>
        <v>162548.45709663499</v>
      </c>
      <c r="AN316" s="3">
        <f t="shared" si="196"/>
        <v>162548.45709663499</v>
      </c>
      <c r="AO316" s="3">
        <f t="shared" si="196"/>
        <v>168214.38178413498</v>
      </c>
      <c r="AP316" s="3">
        <f t="shared" si="196"/>
        <v>137915.19459663497</v>
      </c>
      <c r="AQ316" s="3">
        <f t="shared" si="196"/>
        <v>1945797.5774166663</v>
      </c>
      <c r="AR316" s="127">
        <f>AQ316-SUM(AE316:AP316)</f>
        <v>86640.439121436095</v>
      </c>
      <c r="AS316" s="3">
        <f t="shared" ref="AS316:BE316" si="197">SUM(AS159,AS175,AS200,AS221,AS255,AS272,AS287,AS305,AS314)</f>
        <v>166927.180583915</v>
      </c>
      <c r="AT316" s="3">
        <f t="shared" si="197"/>
        <v>214027.11078309536</v>
      </c>
      <c r="AU316" s="3">
        <f t="shared" si="197"/>
        <v>202921.87087476198</v>
      </c>
      <c r="AV316" s="3">
        <f t="shared" si="197"/>
        <v>204487.04379142864</v>
      </c>
      <c r="AW316" s="3">
        <f t="shared" si="197"/>
        <v>230242.22636642866</v>
      </c>
      <c r="AX316" s="3">
        <f t="shared" si="197"/>
        <v>222536.56879142864</v>
      </c>
      <c r="AY316" s="3">
        <f t="shared" si="197"/>
        <v>224156.56879142864</v>
      </c>
      <c r="AZ316" s="3">
        <f t="shared" si="197"/>
        <v>231862.22636642866</v>
      </c>
      <c r="BA316" s="3">
        <f t="shared" si="197"/>
        <v>224156.56879142864</v>
      </c>
      <c r="BB316" s="3">
        <f t="shared" si="197"/>
        <v>224156.56879142864</v>
      </c>
      <c r="BC316" s="3">
        <f t="shared" si="197"/>
        <v>231862.22636642866</v>
      </c>
      <c r="BD316" s="3">
        <f t="shared" si="197"/>
        <v>191841.50629142864</v>
      </c>
      <c r="BE316" s="3">
        <f t="shared" si="197"/>
        <v>2691396.6240999997</v>
      </c>
      <c r="BF316" s="127">
        <f>BE316-SUM(AS316:BD316)</f>
        <v>122218.95751036983</v>
      </c>
    </row>
    <row r="317" spans="1:58" ht="12" customHeight="1">
      <c r="A317" s="5" t="s">
        <v>24</v>
      </c>
      <c r="B317" s="1" t="s">
        <v>24</v>
      </c>
      <c r="C317" s="4" t="s">
        <v>24</v>
      </c>
      <c r="D317" s="4" t="s">
        <v>24</v>
      </c>
      <c r="E317" s="4" t="s">
        <v>24</v>
      </c>
      <c r="F317" s="4" t="s">
        <v>24</v>
      </c>
      <c r="G317" s="4" t="s">
        <v>24</v>
      </c>
      <c r="H317" s="4" t="s">
        <v>24</v>
      </c>
      <c r="I317" s="4" t="s">
        <v>24</v>
      </c>
      <c r="J317" s="4" t="s">
        <v>24</v>
      </c>
      <c r="K317" s="4" t="s">
        <v>24</v>
      </c>
      <c r="L317" s="4" t="s">
        <v>24</v>
      </c>
      <c r="M317" s="4" t="s">
        <v>24</v>
      </c>
      <c r="N317" s="4" t="s">
        <v>24</v>
      </c>
      <c r="O317" s="4" t="s">
        <v>24</v>
      </c>
      <c r="P317" s="22" t="s">
        <v>24</v>
      </c>
      <c r="Q317" s="4" t="s">
        <v>24</v>
      </c>
      <c r="R317" s="4" t="s">
        <v>24</v>
      </c>
      <c r="S317" s="4" t="s">
        <v>24</v>
      </c>
      <c r="T317" s="4" t="s">
        <v>24</v>
      </c>
      <c r="U317" s="4" t="s">
        <v>24</v>
      </c>
      <c r="V317" s="4" t="s">
        <v>24</v>
      </c>
      <c r="W317" s="4" t="s">
        <v>24</v>
      </c>
      <c r="X317" s="4" t="s">
        <v>24</v>
      </c>
      <c r="Y317" s="4" t="s">
        <v>24</v>
      </c>
      <c r="Z317" s="4" t="s">
        <v>24</v>
      </c>
      <c r="AA317" s="4" t="s">
        <v>24</v>
      </c>
      <c r="AB317" s="4" t="s">
        <v>24</v>
      </c>
      <c r="AC317" s="4" t="s">
        <v>24</v>
      </c>
      <c r="AD317" s="22" t="s">
        <v>24</v>
      </c>
      <c r="AE317" s="4" t="s">
        <v>24</v>
      </c>
      <c r="AF317" s="4" t="s">
        <v>24</v>
      </c>
      <c r="AG317" s="4" t="s">
        <v>24</v>
      </c>
      <c r="AH317" s="4" t="s">
        <v>24</v>
      </c>
      <c r="AI317" s="4" t="s">
        <v>24</v>
      </c>
      <c r="AJ317" s="4" t="s">
        <v>24</v>
      </c>
      <c r="AK317" s="4" t="s">
        <v>24</v>
      </c>
      <c r="AL317" s="4" t="s">
        <v>24</v>
      </c>
      <c r="AM317" s="4" t="s">
        <v>24</v>
      </c>
      <c r="AN317" s="4" t="s">
        <v>24</v>
      </c>
      <c r="AO317" s="4" t="s">
        <v>24</v>
      </c>
      <c r="AP317" s="4" t="s">
        <v>24</v>
      </c>
      <c r="AQ317" s="4" t="s">
        <v>24</v>
      </c>
      <c r="AR317" s="22" t="s">
        <v>24</v>
      </c>
      <c r="AS317" s="4" t="s">
        <v>24</v>
      </c>
      <c r="AT317" s="4" t="s">
        <v>24</v>
      </c>
      <c r="AU317" s="4" t="s">
        <v>24</v>
      </c>
      <c r="AV317" s="4" t="s">
        <v>24</v>
      </c>
      <c r="AW317" s="4" t="s">
        <v>24</v>
      </c>
      <c r="AX317" s="4" t="s">
        <v>24</v>
      </c>
      <c r="AY317" s="4" t="s">
        <v>24</v>
      </c>
      <c r="AZ317" s="4" t="s">
        <v>24</v>
      </c>
      <c r="BA317" s="4" t="s">
        <v>24</v>
      </c>
      <c r="BB317" s="4" t="s">
        <v>24</v>
      </c>
      <c r="BC317" s="4" t="s">
        <v>24</v>
      </c>
      <c r="BD317" s="4" t="s">
        <v>24</v>
      </c>
      <c r="BE317" s="4" t="s">
        <v>24</v>
      </c>
      <c r="BF317" s="22" t="s">
        <v>24</v>
      </c>
    </row>
    <row r="318" spans="1:58" ht="12" customHeight="1">
      <c r="A318" s="30" t="s">
        <v>47</v>
      </c>
      <c r="B318" s="8"/>
      <c r="C318" s="14">
        <f t="shared" ref="C318:O318" si="198">C96-C316</f>
        <v>-58271</v>
      </c>
      <c r="D318" s="14">
        <f t="shared" si="198"/>
        <v>-29396</v>
      </c>
      <c r="E318" s="14">
        <f t="shared" si="198"/>
        <v>15926.126</v>
      </c>
      <c r="F318" s="14">
        <f t="shared" si="198"/>
        <v>-28941.213999999996</v>
      </c>
      <c r="G318" s="14">
        <f t="shared" si="198"/>
        <v>102133.826</v>
      </c>
      <c r="H318" s="14">
        <f t="shared" si="198"/>
        <v>-4359.8739999999962</v>
      </c>
      <c r="I318" s="14">
        <f t="shared" si="198"/>
        <v>-14057.314000000013</v>
      </c>
      <c r="J318" s="14">
        <f t="shared" si="198"/>
        <v>-12382.314000000013</v>
      </c>
      <c r="K318" s="14">
        <f t="shared" si="198"/>
        <v>1312.685999999987</v>
      </c>
      <c r="L318" s="14">
        <f t="shared" si="198"/>
        <v>-37308.313999999998</v>
      </c>
      <c r="M318" s="14">
        <f t="shared" si="198"/>
        <v>33829.135999999984</v>
      </c>
      <c r="N318" s="14">
        <f t="shared" si="198"/>
        <v>-14949.864000000016</v>
      </c>
      <c r="O318" s="14">
        <f t="shared" si="198"/>
        <v>-34262.080000000016</v>
      </c>
      <c r="P318" s="128">
        <f>O318-SUM(C318:N318)</f>
        <v>12202.040000000037</v>
      </c>
      <c r="Q318" s="14">
        <f t="shared" ref="Q318:AC318" si="199">Q96-Q316</f>
        <v>-43860.223624301405</v>
      </c>
      <c r="R318" s="14">
        <f t="shared" si="199"/>
        <v>158493.89306352939</v>
      </c>
      <c r="S318" s="14">
        <f t="shared" si="199"/>
        <v>-61172.139186470595</v>
      </c>
      <c r="T318" s="14">
        <f t="shared" si="199"/>
        <v>-83373.805853137266</v>
      </c>
      <c r="U318" s="14">
        <f t="shared" si="199"/>
        <v>322097.28804771649</v>
      </c>
      <c r="V318" s="14">
        <f t="shared" si="199"/>
        <v>-80675.055853137266</v>
      </c>
      <c r="W318" s="14">
        <f t="shared" si="199"/>
        <v>-107249.05585313727</v>
      </c>
      <c r="X318" s="14">
        <f t="shared" si="199"/>
        <v>206365.22539686275</v>
      </c>
      <c r="Y318" s="14">
        <f t="shared" si="199"/>
        <v>-106999.05585313727</v>
      </c>
      <c r="Z318" s="14">
        <f t="shared" si="199"/>
        <v>-107249.05585313727</v>
      </c>
      <c r="AA318" s="14">
        <f t="shared" si="199"/>
        <v>206365.22539686275</v>
      </c>
      <c r="AB318" s="14">
        <f t="shared" si="199"/>
        <v>-67124.805853137266</v>
      </c>
      <c r="AC318" s="14">
        <f t="shared" si="199"/>
        <v>191414.42833333323</v>
      </c>
      <c r="AD318" s="486">
        <f>AC318-SUM(Q318:AB318)</f>
        <v>-44204.005642042554</v>
      </c>
      <c r="AE318" s="14">
        <f t="shared" ref="AE318:AQ318" si="200">AE96-AE316</f>
        <v>-107591.78331557893</v>
      </c>
      <c r="AF318" s="14">
        <f t="shared" si="200"/>
        <v>163713.09004919836</v>
      </c>
      <c r="AG318" s="14">
        <f t="shared" si="200"/>
        <v>-129790.46959663497</v>
      </c>
      <c r="AH318" s="14">
        <f t="shared" si="200"/>
        <v>-133413.15709663497</v>
      </c>
      <c r="AI318" s="14">
        <f t="shared" si="200"/>
        <v>465085.71821586508</v>
      </c>
      <c r="AJ318" s="14">
        <f t="shared" si="200"/>
        <v>-133363.657096635</v>
      </c>
      <c r="AK318" s="14">
        <f t="shared" si="200"/>
        <v>-134828.657096635</v>
      </c>
      <c r="AL318" s="14">
        <f t="shared" si="200"/>
        <v>312779.39321586501</v>
      </c>
      <c r="AM318" s="14">
        <f t="shared" si="200"/>
        <v>-134578.657096635</v>
      </c>
      <c r="AN318" s="14">
        <f t="shared" si="200"/>
        <v>-134828.657096635</v>
      </c>
      <c r="AO318" s="14">
        <f t="shared" si="200"/>
        <v>312779.39321586501</v>
      </c>
      <c r="AP318" s="14">
        <f t="shared" si="200"/>
        <v>-109945.39459663497</v>
      </c>
      <c r="AQ318" s="14">
        <f t="shared" si="200"/>
        <v>175156.32258333359</v>
      </c>
      <c r="AR318" s="128">
        <f>AQ318-SUM(AE318:AP318)</f>
        <v>-60860.83912143606</v>
      </c>
      <c r="AS318" s="14">
        <f t="shared" ref="AS318:BE318" si="201">AS96-AS316</f>
        <v>-146437.180583915</v>
      </c>
      <c r="AT318" s="14">
        <f t="shared" si="201"/>
        <v>268802.34371690464</v>
      </c>
      <c r="AU318" s="14">
        <f t="shared" si="201"/>
        <v>-182181.87087476198</v>
      </c>
      <c r="AV318" s="14">
        <f t="shared" si="201"/>
        <v>-183997.04379142864</v>
      </c>
      <c r="AW318" s="14">
        <f t="shared" si="201"/>
        <v>167031.52713357139</v>
      </c>
      <c r="AX318" s="14">
        <f t="shared" si="201"/>
        <v>20874.033208571345</v>
      </c>
      <c r="AY318" s="14">
        <f t="shared" si="201"/>
        <v>19004.033208571345</v>
      </c>
      <c r="AZ318" s="14">
        <f t="shared" si="201"/>
        <v>11298.375633571326</v>
      </c>
      <c r="BA318" s="14">
        <f t="shared" si="201"/>
        <v>19254.033208571345</v>
      </c>
      <c r="BB318" s="14">
        <f t="shared" si="201"/>
        <v>19004.033208571345</v>
      </c>
      <c r="BC318" s="14">
        <f t="shared" si="201"/>
        <v>11298.375633571326</v>
      </c>
      <c r="BD318" s="14">
        <f t="shared" si="201"/>
        <v>51569.095708571345</v>
      </c>
      <c r="BE318" s="14">
        <f t="shared" si="201"/>
        <v>193157.79990000045</v>
      </c>
      <c r="BF318" s="128">
        <f>BE318-SUM(AS318:BD318)</f>
        <v>117638.04448963067</v>
      </c>
    </row>
    <row r="319" spans="1:58" ht="12" customHeight="1">
      <c r="A319" s="5" t="s">
        <v>24</v>
      </c>
      <c r="B319" s="1" t="s">
        <v>24</v>
      </c>
      <c r="C319" s="4" t="s">
        <v>24</v>
      </c>
      <c r="D319" s="4" t="s">
        <v>24</v>
      </c>
      <c r="E319" s="4" t="s">
        <v>24</v>
      </c>
      <c r="F319" s="4" t="s">
        <v>24</v>
      </c>
      <c r="G319" s="4" t="s">
        <v>24</v>
      </c>
      <c r="H319" s="4" t="s">
        <v>24</v>
      </c>
      <c r="I319" s="4" t="s">
        <v>24</v>
      </c>
      <c r="J319" s="4" t="s">
        <v>24</v>
      </c>
      <c r="K319" s="4" t="s">
        <v>24</v>
      </c>
      <c r="L319" s="4" t="s">
        <v>24</v>
      </c>
      <c r="M319" s="4" t="s">
        <v>24</v>
      </c>
      <c r="N319" s="4" t="s">
        <v>24</v>
      </c>
      <c r="O319" s="4" t="s">
        <v>24</v>
      </c>
      <c r="P319" s="22" t="s">
        <v>24</v>
      </c>
      <c r="Q319" s="4" t="s">
        <v>24</v>
      </c>
      <c r="R319" s="4" t="s">
        <v>24</v>
      </c>
      <c r="S319" s="4" t="s">
        <v>24</v>
      </c>
      <c r="T319" s="4" t="s">
        <v>24</v>
      </c>
      <c r="U319" s="4" t="s">
        <v>24</v>
      </c>
      <c r="V319" s="4" t="s">
        <v>24</v>
      </c>
      <c r="W319" s="4" t="s">
        <v>24</v>
      </c>
      <c r="X319" s="4" t="s">
        <v>24</v>
      </c>
      <c r="Y319" s="4" t="s">
        <v>24</v>
      </c>
      <c r="Z319" s="4" t="s">
        <v>24</v>
      </c>
      <c r="AA319" s="4" t="s">
        <v>24</v>
      </c>
      <c r="AB319" s="4" t="s">
        <v>24</v>
      </c>
      <c r="AC319" s="4" t="s">
        <v>24</v>
      </c>
      <c r="AD319" s="22" t="s">
        <v>24</v>
      </c>
      <c r="AE319" s="4" t="s">
        <v>24</v>
      </c>
      <c r="AF319" s="4" t="s">
        <v>24</v>
      </c>
      <c r="AG319" s="4" t="s">
        <v>24</v>
      </c>
      <c r="AH319" s="4" t="s">
        <v>24</v>
      </c>
      <c r="AI319" s="4" t="s">
        <v>24</v>
      </c>
      <c r="AJ319" s="4" t="s">
        <v>24</v>
      </c>
      <c r="AK319" s="4" t="s">
        <v>24</v>
      </c>
      <c r="AL319" s="4" t="s">
        <v>24</v>
      </c>
      <c r="AM319" s="4" t="s">
        <v>24</v>
      </c>
      <c r="AN319" s="4" t="s">
        <v>24</v>
      </c>
      <c r="AO319" s="4" t="s">
        <v>24</v>
      </c>
      <c r="AP319" s="4" t="s">
        <v>24</v>
      </c>
      <c r="AQ319" s="4" t="s">
        <v>24</v>
      </c>
      <c r="AR319" s="22" t="s">
        <v>24</v>
      </c>
      <c r="AS319" s="4" t="s">
        <v>24</v>
      </c>
      <c r="AT319" s="4" t="s">
        <v>24</v>
      </c>
      <c r="AU319" s="4" t="s">
        <v>24</v>
      </c>
      <c r="AV319" s="4" t="s">
        <v>24</v>
      </c>
      <c r="AW319" s="4" t="s">
        <v>24</v>
      </c>
      <c r="AX319" s="4" t="s">
        <v>24</v>
      </c>
      <c r="AY319" s="4" t="s">
        <v>24</v>
      </c>
      <c r="AZ319" s="4" t="s">
        <v>24</v>
      </c>
      <c r="BA319" s="4" t="s">
        <v>24</v>
      </c>
      <c r="BB319" s="4" t="s">
        <v>24</v>
      </c>
      <c r="BC319" s="4" t="s">
        <v>24</v>
      </c>
      <c r="BD319" s="4" t="s">
        <v>24</v>
      </c>
      <c r="BE319" s="4" t="s">
        <v>24</v>
      </c>
      <c r="BF319" s="22" t="s">
        <v>24</v>
      </c>
    </row>
    <row r="320" spans="1:58" ht="12" customHeight="1">
      <c r="A320" s="5" t="s">
        <v>24</v>
      </c>
      <c r="B320" s="9" t="s">
        <v>49</v>
      </c>
      <c r="C320" s="122">
        <v>28875.34</v>
      </c>
      <c r="D320" s="122">
        <v>0</v>
      </c>
      <c r="E320" s="122">
        <v>0</v>
      </c>
      <c r="F320" s="122">
        <v>0</v>
      </c>
      <c r="G320" s="122">
        <v>0</v>
      </c>
      <c r="H320" s="122">
        <v>0</v>
      </c>
      <c r="I320" s="122">
        <v>0</v>
      </c>
      <c r="J320" s="122">
        <v>0</v>
      </c>
      <c r="K320" s="122">
        <v>0</v>
      </c>
      <c r="L320" s="122">
        <v>0</v>
      </c>
      <c r="M320" s="122">
        <v>0</v>
      </c>
      <c r="N320" s="122">
        <v>0</v>
      </c>
      <c r="O320" s="122"/>
      <c r="P320" s="22"/>
      <c r="Q320" s="122">
        <v>0</v>
      </c>
      <c r="R320" s="122">
        <v>0</v>
      </c>
      <c r="S320" s="122">
        <v>0</v>
      </c>
      <c r="T320" s="122">
        <v>0</v>
      </c>
      <c r="U320" s="122">
        <v>0</v>
      </c>
      <c r="V320" s="122">
        <v>0</v>
      </c>
      <c r="W320" s="122">
        <v>0</v>
      </c>
      <c r="X320" s="122">
        <v>0</v>
      </c>
      <c r="Y320" s="122">
        <v>0</v>
      </c>
      <c r="Z320" s="122">
        <v>0</v>
      </c>
      <c r="AA320" s="122">
        <v>0</v>
      </c>
      <c r="AB320" s="122">
        <v>0</v>
      </c>
      <c r="AC320" s="122"/>
      <c r="AD320" s="22"/>
      <c r="AE320" s="122">
        <v>0</v>
      </c>
      <c r="AF320" s="122">
        <v>0</v>
      </c>
      <c r="AG320" s="122">
        <v>0</v>
      </c>
      <c r="AH320" s="122">
        <v>0</v>
      </c>
      <c r="AI320" s="122">
        <v>0</v>
      </c>
      <c r="AJ320" s="122">
        <v>0</v>
      </c>
      <c r="AK320" s="122">
        <v>0</v>
      </c>
      <c r="AL320" s="122">
        <v>0</v>
      </c>
      <c r="AM320" s="122">
        <v>0</v>
      </c>
      <c r="AN320" s="122">
        <v>0</v>
      </c>
      <c r="AO320" s="122">
        <v>0</v>
      </c>
      <c r="AP320" s="122">
        <v>0</v>
      </c>
      <c r="AQ320" s="122"/>
      <c r="AR320" s="22"/>
      <c r="AS320" s="122">
        <v>0</v>
      </c>
      <c r="AT320" s="122">
        <v>0</v>
      </c>
      <c r="AU320" s="122">
        <v>0</v>
      </c>
      <c r="AV320" s="122">
        <v>0</v>
      </c>
      <c r="AW320" s="122">
        <v>0</v>
      </c>
      <c r="AX320" s="122">
        <v>0</v>
      </c>
      <c r="AY320" s="122">
        <v>0</v>
      </c>
      <c r="AZ320" s="122">
        <v>0</v>
      </c>
      <c r="BA320" s="122">
        <v>0</v>
      </c>
      <c r="BB320" s="122">
        <v>0</v>
      </c>
      <c r="BC320" s="122">
        <v>0</v>
      </c>
      <c r="BD320" s="122">
        <v>0</v>
      </c>
      <c r="BE320" s="122"/>
      <c r="BF320" s="22"/>
    </row>
    <row r="321" spans="1:58" ht="12" customHeight="1">
      <c r="A321" s="5" t="s">
        <v>24</v>
      </c>
      <c r="B321" s="9" t="s">
        <v>48</v>
      </c>
      <c r="C321" s="122">
        <v>420</v>
      </c>
      <c r="D321" s="122">
        <v>420</v>
      </c>
      <c r="E321" s="122">
        <v>0</v>
      </c>
      <c r="F321" s="122">
        <v>0</v>
      </c>
      <c r="G321" s="122">
        <v>0</v>
      </c>
      <c r="H321" s="122">
        <v>0</v>
      </c>
      <c r="I321" s="122">
        <v>0</v>
      </c>
      <c r="J321" s="122">
        <v>0</v>
      </c>
      <c r="K321" s="122">
        <v>0</v>
      </c>
      <c r="L321" s="122">
        <v>0</v>
      </c>
      <c r="M321" s="122">
        <v>0</v>
      </c>
      <c r="N321" s="122">
        <v>0</v>
      </c>
      <c r="O321" s="122"/>
      <c r="P321" s="22"/>
      <c r="Q321" s="122">
        <v>23234.12</v>
      </c>
      <c r="R321" s="122">
        <v>23234.12</v>
      </c>
      <c r="S321" s="122">
        <v>0</v>
      </c>
      <c r="T321" s="122">
        <v>0</v>
      </c>
      <c r="U321" s="122">
        <v>0</v>
      </c>
      <c r="V321" s="122">
        <v>0</v>
      </c>
      <c r="W321" s="122">
        <v>0</v>
      </c>
      <c r="X321" s="122">
        <v>0</v>
      </c>
      <c r="Y321" s="122">
        <v>0</v>
      </c>
      <c r="Z321" s="122">
        <v>0</v>
      </c>
      <c r="AA321" s="122">
        <v>0</v>
      </c>
      <c r="AB321" s="122">
        <v>0</v>
      </c>
      <c r="AC321" s="122"/>
      <c r="AD321" s="22"/>
      <c r="AE321" s="122">
        <v>28457.567143083801</v>
      </c>
      <c r="AF321" s="122">
        <v>28457.567143083801</v>
      </c>
      <c r="AG321" s="122">
        <v>0</v>
      </c>
      <c r="AH321" s="122">
        <v>0</v>
      </c>
      <c r="AI321" s="122">
        <v>0</v>
      </c>
      <c r="AJ321" s="122">
        <v>0</v>
      </c>
      <c r="AK321" s="122">
        <v>0</v>
      </c>
      <c r="AL321" s="122">
        <v>0</v>
      </c>
      <c r="AM321" s="122">
        <v>0</v>
      </c>
      <c r="AN321" s="122">
        <v>0</v>
      </c>
      <c r="AO321" s="122">
        <v>0</v>
      </c>
      <c r="AP321" s="122">
        <v>0</v>
      </c>
      <c r="AQ321" s="122"/>
      <c r="AR321" s="22"/>
      <c r="AS321" s="122">
        <v>12889.8</v>
      </c>
      <c r="AT321" s="122">
        <v>12889.8</v>
      </c>
      <c r="AU321" s="122">
        <v>0</v>
      </c>
      <c r="AV321" s="122">
        <v>0</v>
      </c>
      <c r="AW321" s="122">
        <v>0</v>
      </c>
      <c r="AX321" s="122">
        <v>0</v>
      </c>
      <c r="AY321" s="122">
        <v>0</v>
      </c>
      <c r="AZ321" s="122">
        <v>0</v>
      </c>
      <c r="BA321" s="122">
        <v>0</v>
      </c>
      <c r="BB321" s="122">
        <v>0</v>
      </c>
      <c r="BC321" s="122">
        <v>0</v>
      </c>
      <c r="BD321" s="122">
        <v>0</v>
      </c>
      <c r="BE321" s="122"/>
      <c r="BF321" s="22"/>
    </row>
    <row r="322" spans="1:58" ht="12" hidden="1" customHeight="1">
      <c r="A322" s="5"/>
      <c r="B322" s="9" t="s">
        <v>131</v>
      </c>
      <c r="C322" s="122">
        <v>0</v>
      </c>
      <c r="D322" s="122">
        <v>0</v>
      </c>
      <c r="E322" s="122">
        <v>0</v>
      </c>
      <c r="F322" s="122">
        <v>0</v>
      </c>
      <c r="G322" s="122">
        <v>0</v>
      </c>
      <c r="H322" s="122">
        <v>0</v>
      </c>
      <c r="I322" s="122">
        <v>0</v>
      </c>
      <c r="J322" s="122">
        <v>0</v>
      </c>
      <c r="K322" s="122">
        <v>0</v>
      </c>
      <c r="L322" s="122">
        <v>0</v>
      </c>
      <c r="M322" s="122">
        <v>0</v>
      </c>
      <c r="N322" s="122">
        <v>0</v>
      </c>
      <c r="O322" s="122"/>
      <c r="P322" s="22"/>
      <c r="Q322" s="122">
        <v>0</v>
      </c>
      <c r="R322" s="122">
        <v>0</v>
      </c>
      <c r="S322" s="122">
        <v>0</v>
      </c>
      <c r="T322" s="122">
        <v>0</v>
      </c>
      <c r="U322" s="122">
        <v>0</v>
      </c>
      <c r="V322" s="122">
        <v>0</v>
      </c>
      <c r="W322" s="122">
        <v>0</v>
      </c>
      <c r="X322" s="122">
        <v>0</v>
      </c>
      <c r="Y322" s="122">
        <v>0</v>
      </c>
      <c r="Z322" s="122">
        <v>0</v>
      </c>
      <c r="AA322" s="122">
        <v>0</v>
      </c>
      <c r="AB322" s="122">
        <v>0</v>
      </c>
      <c r="AC322" s="122"/>
      <c r="AD322" s="22"/>
      <c r="AE322" s="122">
        <v>0</v>
      </c>
      <c r="AF322" s="122">
        <v>0</v>
      </c>
      <c r="AG322" s="122">
        <v>0</v>
      </c>
      <c r="AH322" s="122">
        <v>0</v>
      </c>
      <c r="AI322" s="122">
        <v>0</v>
      </c>
      <c r="AJ322" s="122">
        <v>0</v>
      </c>
      <c r="AK322" s="122">
        <v>0</v>
      </c>
      <c r="AL322" s="122">
        <v>0</v>
      </c>
      <c r="AM322" s="122">
        <v>0</v>
      </c>
      <c r="AN322" s="122">
        <v>0</v>
      </c>
      <c r="AO322" s="122">
        <v>0</v>
      </c>
      <c r="AP322" s="122">
        <v>0</v>
      </c>
      <c r="AQ322" s="122"/>
      <c r="AR322" s="22"/>
      <c r="AS322" s="122">
        <v>0</v>
      </c>
      <c r="AT322" s="122">
        <v>0</v>
      </c>
      <c r="AU322" s="122">
        <v>0</v>
      </c>
      <c r="AV322" s="122">
        <v>0</v>
      </c>
      <c r="AW322" s="122">
        <v>0</v>
      </c>
      <c r="AX322" s="122">
        <v>0</v>
      </c>
      <c r="AY322" s="122">
        <v>0</v>
      </c>
      <c r="AZ322" s="122">
        <v>0</v>
      </c>
      <c r="BA322" s="122">
        <v>0</v>
      </c>
      <c r="BB322" s="122">
        <v>0</v>
      </c>
      <c r="BC322" s="122">
        <v>0</v>
      </c>
      <c r="BD322" s="122">
        <v>0</v>
      </c>
      <c r="BE322" s="122"/>
      <c r="BF322" s="22"/>
    </row>
    <row r="323" spans="1:58" ht="12" customHeight="1">
      <c r="A323" s="5" t="s">
        <v>24</v>
      </c>
      <c r="B323" s="9" t="s">
        <v>41</v>
      </c>
      <c r="C323" s="122">
        <v>0</v>
      </c>
      <c r="D323" s="122">
        <v>0</v>
      </c>
      <c r="E323" s="122">
        <v>0</v>
      </c>
      <c r="F323" s="122">
        <v>0</v>
      </c>
      <c r="G323" s="122">
        <v>0</v>
      </c>
      <c r="H323" s="122">
        <v>0</v>
      </c>
      <c r="I323" s="122">
        <v>0</v>
      </c>
      <c r="J323" s="122">
        <v>0</v>
      </c>
      <c r="K323" s="122">
        <v>0</v>
      </c>
      <c r="L323" s="122">
        <v>0</v>
      </c>
      <c r="M323" s="122">
        <v>0</v>
      </c>
      <c r="N323" s="122">
        <v>0</v>
      </c>
      <c r="O323" s="122"/>
      <c r="P323" s="22"/>
      <c r="Q323" s="122">
        <v>347.222222222222</v>
      </c>
      <c r="R323" s="122">
        <v>-24652.777777777799</v>
      </c>
      <c r="S323" s="122">
        <v>347.222222222222</v>
      </c>
      <c r="T323" s="122">
        <v>347.222222222222</v>
      </c>
      <c r="U323" s="122">
        <v>347.222222222222</v>
      </c>
      <c r="V323" s="122">
        <v>347.222222222222</v>
      </c>
      <c r="W323" s="122">
        <v>347.222222222222</v>
      </c>
      <c r="X323" s="122">
        <v>347.222222222222</v>
      </c>
      <c r="Y323" s="122">
        <v>347.222222222222</v>
      </c>
      <c r="Z323" s="122">
        <v>347.222222222222</v>
      </c>
      <c r="AA323" s="122">
        <v>347.222222222222</v>
      </c>
      <c r="AB323" s="122">
        <v>347.222222222222</v>
      </c>
      <c r="AC323" s="122"/>
      <c r="AD323" s="22"/>
      <c r="AE323" s="122">
        <v>694.444444444444</v>
      </c>
      <c r="AF323" s="122">
        <v>-24305.555555555598</v>
      </c>
      <c r="AG323" s="122">
        <v>694.444444444444</v>
      </c>
      <c r="AH323" s="122">
        <v>694.444444444444</v>
      </c>
      <c r="AI323" s="122">
        <v>694.444444444444</v>
      </c>
      <c r="AJ323" s="122">
        <v>694.444444444444</v>
      </c>
      <c r="AK323" s="122">
        <v>694.444444444444</v>
      </c>
      <c r="AL323" s="122">
        <v>694.444444444444</v>
      </c>
      <c r="AM323" s="122">
        <v>694.444444444444</v>
      </c>
      <c r="AN323" s="122">
        <v>694.444444444444</v>
      </c>
      <c r="AO323" s="122">
        <v>694.444444444444</v>
      </c>
      <c r="AP323" s="122">
        <v>694.444444444444</v>
      </c>
      <c r="AQ323" s="122"/>
      <c r="AR323" s="22"/>
      <c r="AS323" s="122">
        <v>694.444444444444</v>
      </c>
      <c r="AT323" s="122">
        <v>-24305.555555555598</v>
      </c>
      <c r="AU323" s="122">
        <v>694.444444444444</v>
      </c>
      <c r="AV323" s="122">
        <v>694.444444444444</v>
      </c>
      <c r="AW323" s="122">
        <v>694.444444444444</v>
      </c>
      <c r="AX323" s="122">
        <v>694.444444444444</v>
      </c>
      <c r="AY323" s="122">
        <v>694.444444444444</v>
      </c>
      <c r="AZ323" s="122">
        <v>694.444444444444</v>
      </c>
      <c r="BA323" s="122">
        <v>694.444444444444</v>
      </c>
      <c r="BB323" s="122">
        <v>694.444444444444</v>
      </c>
      <c r="BC323" s="122">
        <v>694.444444444444</v>
      </c>
      <c r="BD323" s="122">
        <v>694.444444444444</v>
      </c>
      <c r="BE323" s="122"/>
      <c r="BF323" s="22"/>
    </row>
    <row r="324" spans="1:58" ht="12" hidden="1" customHeight="1">
      <c r="A324" s="5"/>
      <c r="B324" s="9" t="s">
        <v>42</v>
      </c>
      <c r="C324" s="122">
        <v>0</v>
      </c>
      <c r="D324" s="122">
        <v>0</v>
      </c>
      <c r="E324" s="122">
        <v>0</v>
      </c>
      <c r="F324" s="122">
        <v>0</v>
      </c>
      <c r="G324" s="122">
        <v>0</v>
      </c>
      <c r="H324" s="122">
        <v>0</v>
      </c>
      <c r="I324" s="122">
        <v>0</v>
      </c>
      <c r="J324" s="122">
        <v>0</v>
      </c>
      <c r="K324" s="122">
        <v>0</v>
      </c>
      <c r="L324" s="122">
        <v>0</v>
      </c>
      <c r="M324" s="122">
        <v>0</v>
      </c>
      <c r="N324" s="122">
        <v>0</v>
      </c>
      <c r="O324" s="122"/>
      <c r="P324" s="22"/>
      <c r="Q324" s="122">
        <v>0</v>
      </c>
      <c r="R324" s="122">
        <v>0</v>
      </c>
      <c r="S324" s="122">
        <v>0</v>
      </c>
      <c r="T324" s="122">
        <v>0</v>
      </c>
      <c r="U324" s="122">
        <v>0</v>
      </c>
      <c r="V324" s="122">
        <v>0</v>
      </c>
      <c r="W324" s="122">
        <v>0</v>
      </c>
      <c r="X324" s="122">
        <v>0</v>
      </c>
      <c r="Y324" s="122">
        <v>0</v>
      </c>
      <c r="Z324" s="122">
        <v>0</v>
      </c>
      <c r="AA324" s="122">
        <v>0</v>
      </c>
      <c r="AB324" s="122">
        <v>0</v>
      </c>
      <c r="AC324" s="122"/>
      <c r="AD324" s="22"/>
      <c r="AE324" s="122">
        <v>0</v>
      </c>
      <c r="AF324" s="122">
        <v>0</v>
      </c>
      <c r="AG324" s="122">
        <v>0</v>
      </c>
      <c r="AH324" s="122">
        <v>0</v>
      </c>
      <c r="AI324" s="122">
        <v>0</v>
      </c>
      <c r="AJ324" s="122">
        <v>0</v>
      </c>
      <c r="AK324" s="122">
        <v>0</v>
      </c>
      <c r="AL324" s="122">
        <v>0</v>
      </c>
      <c r="AM324" s="122">
        <v>0</v>
      </c>
      <c r="AN324" s="122">
        <v>0</v>
      </c>
      <c r="AO324" s="122">
        <v>0</v>
      </c>
      <c r="AP324" s="122">
        <v>0</v>
      </c>
      <c r="AQ324" s="122"/>
      <c r="AR324" s="22"/>
      <c r="AS324" s="122">
        <v>0</v>
      </c>
      <c r="AT324" s="122">
        <v>0</v>
      </c>
      <c r="AU324" s="122">
        <v>0</v>
      </c>
      <c r="AV324" s="122">
        <v>0</v>
      </c>
      <c r="AW324" s="122">
        <v>0</v>
      </c>
      <c r="AX324" s="122">
        <v>0</v>
      </c>
      <c r="AY324" s="122">
        <v>0</v>
      </c>
      <c r="AZ324" s="122">
        <v>0</v>
      </c>
      <c r="BA324" s="122">
        <v>0</v>
      </c>
      <c r="BB324" s="122">
        <v>0</v>
      </c>
      <c r="BC324" s="122">
        <v>0</v>
      </c>
      <c r="BD324" s="122">
        <v>0</v>
      </c>
      <c r="BE324" s="122"/>
      <c r="BF324" s="22"/>
    </row>
    <row r="325" spans="1:58" ht="12" hidden="1" customHeight="1">
      <c r="A325" s="5" t="s">
        <v>24</v>
      </c>
      <c r="B325" s="9" t="s">
        <v>50</v>
      </c>
      <c r="C325" s="122">
        <v>0</v>
      </c>
      <c r="D325" s="122">
        <v>0</v>
      </c>
      <c r="E325" s="122">
        <v>0</v>
      </c>
      <c r="F325" s="122">
        <v>0</v>
      </c>
      <c r="G325" s="122">
        <v>0</v>
      </c>
      <c r="H325" s="122">
        <v>0</v>
      </c>
      <c r="I325" s="122">
        <v>0</v>
      </c>
      <c r="J325" s="122">
        <v>0</v>
      </c>
      <c r="K325" s="122">
        <v>0</v>
      </c>
      <c r="L325" s="122">
        <v>0</v>
      </c>
      <c r="M325" s="122">
        <v>0</v>
      </c>
      <c r="N325" s="122">
        <v>0</v>
      </c>
      <c r="O325" s="122"/>
      <c r="P325" s="22"/>
      <c r="Q325" s="122">
        <v>0</v>
      </c>
      <c r="R325" s="122">
        <v>0</v>
      </c>
      <c r="S325" s="122">
        <v>0</v>
      </c>
      <c r="T325" s="122">
        <v>0</v>
      </c>
      <c r="U325" s="122">
        <v>0</v>
      </c>
      <c r="V325" s="122">
        <v>0</v>
      </c>
      <c r="W325" s="122">
        <v>0</v>
      </c>
      <c r="X325" s="122">
        <v>0</v>
      </c>
      <c r="Y325" s="122">
        <v>0</v>
      </c>
      <c r="Z325" s="122">
        <v>0</v>
      </c>
      <c r="AA325" s="122">
        <v>0</v>
      </c>
      <c r="AB325" s="122">
        <v>0</v>
      </c>
      <c r="AC325" s="122"/>
      <c r="AD325" s="22"/>
      <c r="AE325" s="122">
        <v>0</v>
      </c>
      <c r="AF325" s="122">
        <v>0</v>
      </c>
      <c r="AG325" s="122">
        <v>0</v>
      </c>
      <c r="AH325" s="122">
        <v>0</v>
      </c>
      <c r="AI325" s="122">
        <v>0</v>
      </c>
      <c r="AJ325" s="122">
        <v>0</v>
      </c>
      <c r="AK325" s="122">
        <v>0</v>
      </c>
      <c r="AL325" s="122">
        <v>0</v>
      </c>
      <c r="AM325" s="122">
        <v>0</v>
      </c>
      <c r="AN325" s="122">
        <v>0</v>
      </c>
      <c r="AO325" s="122">
        <v>0</v>
      </c>
      <c r="AP325" s="122">
        <v>0</v>
      </c>
      <c r="AQ325" s="122"/>
      <c r="AR325" s="22"/>
      <c r="AS325" s="122">
        <v>0</v>
      </c>
      <c r="AT325" s="122">
        <v>0</v>
      </c>
      <c r="AU325" s="122">
        <v>0</v>
      </c>
      <c r="AV325" s="122">
        <v>0</v>
      </c>
      <c r="AW325" s="122">
        <v>0</v>
      </c>
      <c r="AX325" s="122">
        <v>0</v>
      </c>
      <c r="AY325" s="122">
        <v>0</v>
      </c>
      <c r="AZ325" s="122">
        <v>0</v>
      </c>
      <c r="BA325" s="122">
        <v>0</v>
      </c>
      <c r="BB325" s="122">
        <v>0</v>
      </c>
      <c r="BC325" s="122">
        <v>0</v>
      </c>
      <c r="BD325" s="122">
        <v>0</v>
      </c>
      <c r="BE325" s="122"/>
      <c r="BF325" s="22"/>
    </row>
    <row r="326" spans="1:58" ht="12" customHeight="1">
      <c r="A326" s="5" t="s">
        <v>24</v>
      </c>
      <c r="B326" s="9" t="s">
        <v>52</v>
      </c>
      <c r="C326" s="122">
        <v>5400</v>
      </c>
      <c r="D326" s="122">
        <v>0</v>
      </c>
      <c r="E326" s="122">
        <v>0</v>
      </c>
      <c r="F326" s="122">
        <v>0</v>
      </c>
      <c r="G326" s="122">
        <v>0</v>
      </c>
      <c r="H326" s="122">
        <v>0</v>
      </c>
      <c r="I326" s="122">
        <v>0</v>
      </c>
      <c r="J326" s="122">
        <v>0</v>
      </c>
      <c r="K326" s="122">
        <v>0</v>
      </c>
      <c r="L326" s="122">
        <v>0</v>
      </c>
      <c r="M326" s="122">
        <v>0</v>
      </c>
      <c r="N326" s="122">
        <v>0</v>
      </c>
      <c r="O326" s="122"/>
      <c r="P326" s="22"/>
      <c r="Q326" s="122">
        <v>0</v>
      </c>
      <c r="R326" s="122">
        <v>0</v>
      </c>
      <c r="S326" s="122">
        <v>0</v>
      </c>
      <c r="T326" s="122">
        <v>0</v>
      </c>
      <c r="U326" s="122">
        <v>0</v>
      </c>
      <c r="V326" s="122">
        <v>0</v>
      </c>
      <c r="W326" s="122">
        <v>0</v>
      </c>
      <c r="X326" s="122">
        <v>0</v>
      </c>
      <c r="Y326" s="122">
        <v>0</v>
      </c>
      <c r="Z326" s="122">
        <v>0</v>
      </c>
      <c r="AA326" s="122">
        <v>0</v>
      </c>
      <c r="AB326" s="122">
        <v>0</v>
      </c>
      <c r="AC326" s="122"/>
      <c r="AD326" s="22"/>
      <c r="AE326" s="122">
        <v>0</v>
      </c>
      <c r="AF326" s="122">
        <v>0</v>
      </c>
      <c r="AG326" s="122">
        <v>0</v>
      </c>
      <c r="AH326" s="122">
        <v>0</v>
      </c>
      <c r="AI326" s="122">
        <v>0</v>
      </c>
      <c r="AJ326" s="122">
        <v>0</v>
      </c>
      <c r="AK326" s="122">
        <v>0</v>
      </c>
      <c r="AL326" s="122">
        <v>0</v>
      </c>
      <c r="AM326" s="122">
        <v>0</v>
      </c>
      <c r="AN326" s="122">
        <v>0</v>
      </c>
      <c r="AO326" s="122">
        <v>0</v>
      </c>
      <c r="AP326" s="122">
        <v>0</v>
      </c>
      <c r="AQ326" s="122"/>
      <c r="AR326" s="22"/>
      <c r="AS326" s="122">
        <v>0</v>
      </c>
      <c r="AT326" s="122">
        <v>0</v>
      </c>
      <c r="AU326" s="122">
        <v>0</v>
      </c>
      <c r="AV326" s="122">
        <v>0</v>
      </c>
      <c r="AW326" s="122">
        <v>0</v>
      </c>
      <c r="AX326" s="122">
        <v>0</v>
      </c>
      <c r="AY326" s="122">
        <v>0</v>
      </c>
      <c r="AZ326" s="122">
        <v>0</v>
      </c>
      <c r="BA326" s="122">
        <v>0</v>
      </c>
      <c r="BB326" s="122">
        <v>0</v>
      </c>
      <c r="BC326" s="122">
        <v>0</v>
      </c>
      <c r="BD326" s="122">
        <v>0</v>
      </c>
      <c r="BE326" s="122"/>
      <c r="BF326" s="22"/>
    </row>
    <row r="327" spans="1:58" ht="12" customHeight="1">
      <c r="A327" s="5" t="s">
        <v>24</v>
      </c>
      <c r="B327" s="9" t="s">
        <v>51</v>
      </c>
      <c r="C327" s="122">
        <v>0</v>
      </c>
      <c r="D327" s="122">
        <v>0</v>
      </c>
      <c r="E327" s="122">
        <v>0</v>
      </c>
      <c r="F327" s="122">
        <v>0</v>
      </c>
      <c r="G327" s="122">
        <v>0</v>
      </c>
      <c r="H327" s="122">
        <v>0</v>
      </c>
      <c r="I327" s="122">
        <v>0</v>
      </c>
      <c r="J327" s="122">
        <v>0</v>
      </c>
      <c r="K327" s="122">
        <v>0</v>
      </c>
      <c r="L327" s="122">
        <v>0</v>
      </c>
      <c r="M327" s="122">
        <v>0</v>
      </c>
      <c r="N327" s="122">
        <v>0</v>
      </c>
      <c r="O327" s="122"/>
      <c r="P327" s="22"/>
      <c r="Q327" s="122">
        <f>-P316</f>
        <v>-34266.200000000012</v>
      </c>
      <c r="R327" s="122">
        <f>3041.9*0</f>
        <v>0</v>
      </c>
      <c r="S327" s="122">
        <v>0</v>
      </c>
      <c r="T327" s="122">
        <v>0</v>
      </c>
      <c r="U327" s="122">
        <v>0</v>
      </c>
      <c r="V327" s="122">
        <v>0</v>
      </c>
      <c r="W327" s="122">
        <v>0</v>
      </c>
      <c r="X327" s="122">
        <v>0</v>
      </c>
      <c r="Y327" s="122">
        <v>0</v>
      </c>
      <c r="Z327" s="122">
        <v>0</v>
      </c>
      <c r="AA327" s="122">
        <v>0</v>
      </c>
      <c r="AB327" s="122">
        <v>0</v>
      </c>
      <c r="AC327" s="122"/>
      <c r="AD327" s="22"/>
      <c r="AE327" s="122">
        <v>-10156.681078927601</v>
      </c>
      <c r="AF327" s="122">
        <v>-10156.681078927601</v>
      </c>
      <c r="AG327" s="122">
        <v>0</v>
      </c>
      <c r="AH327" s="122">
        <v>0</v>
      </c>
      <c r="AI327" s="122">
        <v>0</v>
      </c>
      <c r="AJ327" s="122">
        <v>0</v>
      </c>
      <c r="AK327" s="122">
        <v>0</v>
      </c>
      <c r="AL327" s="122">
        <v>0</v>
      </c>
      <c r="AM327" s="122">
        <v>0</v>
      </c>
      <c r="AN327" s="122">
        <v>0</v>
      </c>
      <c r="AO327" s="122">
        <v>0</v>
      </c>
      <c r="AP327" s="122">
        <v>0</v>
      </c>
      <c r="AQ327" s="122"/>
      <c r="AR327" s="22"/>
      <c r="AS327" s="122">
        <v>-16674.7131023849</v>
      </c>
      <c r="AT327" s="122">
        <v>-16674.7131023849</v>
      </c>
      <c r="AU327" s="122">
        <v>0</v>
      </c>
      <c r="AV327" s="122">
        <v>0</v>
      </c>
      <c r="AW327" s="122">
        <v>0</v>
      </c>
      <c r="AX327" s="122">
        <v>0</v>
      </c>
      <c r="AY327" s="122">
        <v>0</v>
      </c>
      <c r="AZ327" s="122">
        <v>0</v>
      </c>
      <c r="BA327" s="122">
        <v>0</v>
      </c>
      <c r="BB327" s="122">
        <v>0</v>
      </c>
      <c r="BC327" s="122">
        <v>0</v>
      </c>
      <c r="BD327" s="122">
        <v>0</v>
      </c>
      <c r="BE327" s="122"/>
      <c r="BF327" s="22"/>
    </row>
    <row r="328" spans="1:58" ht="12" customHeight="1">
      <c r="A328" s="5" t="s">
        <v>24</v>
      </c>
      <c r="B328" s="9" t="s">
        <v>503</v>
      </c>
      <c r="C328" s="122">
        <v>0</v>
      </c>
      <c r="D328" s="122">
        <v>0</v>
      </c>
      <c r="E328" s="122">
        <v>0</v>
      </c>
      <c r="F328" s="122">
        <v>0</v>
      </c>
      <c r="G328" s="122">
        <v>0</v>
      </c>
      <c r="H328" s="122">
        <v>0</v>
      </c>
      <c r="I328" s="122">
        <v>0</v>
      </c>
      <c r="J328" s="122">
        <v>0</v>
      </c>
      <c r="K328" s="122">
        <v>0</v>
      </c>
      <c r="L328" s="122">
        <v>0</v>
      </c>
      <c r="M328" s="122">
        <v>0</v>
      </c>
      <c r="N328" s="122">
        <v>0</v>
      </c>
      <c r="O328" s="122"/>
      <c r="P328" s="22"/>
      <c r="Q328" s="122"/>
      <c r="R328" s="122"/>
      <c r="S328" s="122"/>
      <c r="T328" s="122">
        <v>0</v>
      </c>
      <c r="U328" s="122">
        <v>0</v>
      </c>
      <c r="V328" s="122">
        <v>0</v>
      </c>
      <c r="W328" s="122"/>
      <c r="X328" s="122"/>
      <c r="Y328" s="122">
        <v>0</v>
      </c>
      <c r="Z328" s="122"/>
      <c r="AA328" s="122"/>
      <c r="AB328" s="122">
        <v>0</v>
      </c>
      <c r="AC328" s="122"/>
      <c r="AD328" s="22"/>
      <c r="AE328" s="122">
        <v>0</v>
      </c>
      <c r="AF328" s="122">
        <v>0</v>
      </c>
      <c r="AG328" s="122">
        <v>0</v>
      </c>
      <c r="AH328" s="122">
        <v>0</v>
      </c>
      <c r="AI328" s="122">
        <v>0</v>
      </c>
      <c r="AJ328" s="122">
        <v>0</v>
      </c>
      <c r="AK328" s="122">
        <v>0</v>
      </c>
      <c r="AL328" s="122">
        <v>0</v>
      </c>
      <c r="AM328" s="122">
        <v>0</v>
      </c>
      <c r="AN328" s="122">
        <v>0</v>
      </c>
      <c r="AO328" s="122">
        <v>0</v>
      </c>
      <c r="AP328" s="122">
        <v>0</v>
      </c>
      <c r="AQ328" s="122"/>
      <c r="AR328" s="22"/>
      <c r="AS328" s="122">
        <v>0</v>
      </c>
      <c r="AT328" s="122">
        <v>0</v>
      </c>
      <c r="AU328" s="122">
        <v>0</v>
      </c>
      <c r="AV328" s="122">
        <v>0</v>
      </c>
      <c r="AW328" s="122">
        <v>0</v>
      </c>
      <c r="AX328" s="122">
        <v>0</v>
      </c>
      <c r="AY328" s="122">
        <v>0</v>
      </c>
      <c r="AZ328" s="122">
        <v>0</v>
      </c>
      <c r="BA328" s="122">
        <v>0</v>
      </c>
      <c r="BB328" s="122">
        <v>0</v>
      </c>
      <c r="BC328" s="122">
        <v>0</v>
      </c>
      <c r="BD328" s="122">
        <v>0</v>
      </c>
      <c r="BE328" s="122"/>
      <c r="BF328" s="22"/>
    </row>
    <row r="329" spans="1:58" ht="12" hidden="1" customHeight="1">
      <c r="A329" s="5" t="s">
        <v>24</v>
      </c>
      <c r="B329" s="9" t="s">
        <v>132</v>
      </c>
      <c r="C329" s="122">
        <v>-6083.34</v>
      </c>
      <c r="D329" s="122">
        <v>0</v>
      </c>
      <c r="E329" s="122">
        <v>0</v>
      </c>
      <c r="F329" s="122">
        <v>0</v>
      </c>
      <c r="G329" s="122">
        <v>0</v>
      </c>
      <c r="H329" s="122">
        <v>0</v>
      </c>
      <c r="I329" s="122">
        <v>0</v>
      </c>
      <c r="J329" s="122">
        <v>0</v>
      </c>
      <c r="K329" s="122">
        <v>0</v>
      </c>
      <c r="L329" s="122">
        <v>0</v>
      </c>
      <c r="M329" s="122">
        <v>0</v>
      </c>
      <c r="N329" s="122">
        <v>0</v>
      </c>
      <c r="O329" s="122"/>
      <c r="P329" s="22"/>
      <c r="Q329" s="122">
        <v>0</v>
      </c>
      <c r="R329" s="122">
        <v>0</v>
      </c>
      <c r="S329" s="122">
        <v>0</v>
      </c>
      <c r="T329" s="122">
        <v>0</v>
      </c>
      <c r="U329" s="122">
        <v>0</v>
      </c>
      <c r="V329" s="122">
        <v>0</v>
      </c>
      <c r="W329" s="122">
        <v>0</v>
      </c>
      <c r="X329" s="122">
        <v>0</v>
      </c>
      <c r="Y329" s="122">
        <v>0</v>
      </c>
      <c r="Z329" s="122">
        <v>0</v>
      </c>
      <c r="AA329" s="122">
        <v>0</v>
      </c>
      <c r="AB329" s="122">
        <v>0</v>
      </c>
      <c r="AC329" s="122"/>
      <c r="AD329" s="22"/>
      <c r="AE329" s="122">
        <v>0</v>
      </c>
      <c r="AF329" s="122">
        <v>0</v>
      </c>
      <c r="AG329" s="122">
        <v>0</v>
      </c>
      <c r="AH329" s="122">
        <v>0</v>
      </c>
      <c r="AI329" s="122">
        <v>0</v>
      </c>
      <c r="AJ329" s="122">
        <v>0</v>
      </c>
      <c r="AK329" s="122">
        <v>0</v>
      </c>
      <c r="AL329" s="122">
        <v>0</v>
      </c>
      <c r="AM329" s="122">
        <v>0</v>
      </c>
      <c r="AN329" s="122">
        <v>0</v>
      </c>
      <c r="AO329" s="122">
        <v>0</v>
      </c>
      <c r="AP329" s="122">
        <v>0</v>
      </c>
      <c r="AQ329" s="122"/>
      <c r="AR329" s="22"/>
      <c r="AS329" s="122">
        <v>0</v>
      </c>
      <c r="AT329" s="122">
        <v>0</v>
      </c>
      <c r="AU329" s="122">
        <v>0</v>
      </c>
      <c r="AV329" s="122">
        <v>0</v>
      </c>
      <c r="AW329" s="122">
        <v>0</v>
      </c>
      <c r="AX329" s="122">
        <v>0</v>
      </c>
      <c r="AY329" s="122">
        <v>0</v>
      </c>
      <c r="AZ329" s="122">
        <v>0</v>
      </c>
      <c r="BA329" s="122">
        <v>0</v>
      </c>
      <c r="BB329" s="122">
        <v>0</v>
      </c>
      <c r="BC329" s="122">
        <v>0</v>
      </c>
      <c r="BD329" s="122">
        <v>0</v>
      </c>
      <c r="BE329" s="122"/>
      <c r="BF329" s="22"/>
    </row>
    <row r="330" spans="1:58" ht="12" hidden="1" customHeight="1">
      <c r="A330" s="5" t="s">
        <v>24</v>
      </c>
      <c r="B330" s="9" t="s">
        <v>53</v>
      </c>
      <c r="C330" s="122">
        <v>0</v>
      </c>
      <c r="D330" s="122">
        <v>0</v>
      </c>
      <c r="E330" s="122">
        <v>0</v>
      </c>
      <c r="F330" s="122">
        <v>0</v>
      </c>
      <c r="G330" s="122">
        <v>0</v>
      </c>
      <c r="H330" s="122">
        <v>0</v>
      </c>
      <c r="I330" s="122">
        <v>0</v>
      </c>
      <c r="J330" s="122">
        <v>0</v>
      </c>
      <c r="K330" s="122">
        <v>0</v>
      </c>
      <c r="L330" s="122">
        <v>0</v>
      </c>
      <c r="M330" s="122">
        <v>0</v>
      </c>
      <c r="N330" s="122">
        <v>0</v>
      </c>
      <c r="O330" s="122"/>
      <c r="P330" s="22"/>
      <c r="Q330" s="122">
        <v>0</v>
      </c>
      <c r="R330" s="122">
        <v>0</v>
      </c>
      <c r="S330" s="122">
        <v>0</v>
      </c>
      <c r="T330" s="122">
        <v>0</v>
      </c>
      <c r="U330" s="122">
        <v>0</v>
      </c>
      <c r="V330" s="122">
        <v>0</v>
      </c>
      <c r="W330" s="122">
        <v>0</v>
      </c>
      <c r="X330" s="122">
        <v>0</v>
      </c>
      <c r="Y330" s="122">
        <v>0</v>
      </c>
      <c r="Z330" s="122">
        <v>0</v>
      </c>
      <c r="AA330" s="122">
        <v>0</v>
      </c>
      <c r="AB330" s="122">
        <v>0</v>
      </c>
      <c r="AC330" s="122"/>
      <c r="AD330" s="22"/>
      <c r="AE330" s="122">
        <v>0</v>
      </c>
      <c r="AF330" s="122">
        <v>0</v>
      </c>
      <c r="AG330" s="122">
        <v>0</v>
      </c>
      <c r="AH330" s="122">
        <v>0</v>
      </c>
      <c r="AI330" s="122">
        <v>0</v>
      </c>
      <c r="AJ330" s="122">
        <v>0</v>
      </c>
      <c r="AK330" s="122">
        <v>0</v>
      </c>
      <c r="AL330" s="122">
        <v>0</v>
      </c>
      <c r="AM330" s="122">
        <v>0</v>
      </c>
      <c r="AN330" s="122">
        <v>0</v>
      </c>
      <c r="AO330" s="122">
        <v>0</v>
      </c>
      <c r="AP330" s="122">
        <v>0</v>
      </c>
      <c r="AQ330" s="122"/>
      <c r="AR330" s="22"/>
      <c r="AS330" s="122">
        <v>0</v>
      </c>
      <c r="AT330" s="122">
        <v>0</v>
      </c>
      <c r="AU330" s="122">
        <v>0</v>
      </c>
      <c r="AV330" s="122">
        <v>0</v>
      </c>
      <c r="AW330" s="122">
        <v>0</v>
      </c>
      <c r="AX330" s="122">
        <v>0</v>
      </c>
      <c r="AY330" s="122">
        <v>0</v>
      </c>
      <c r="AZ330" s="122">
        <v>0</v>
      </c>
      <c r="BA330" s="122">
        <v>0</v>
      </c>
      <c r="BB330" s="122">
        <v>0</v>
      </c>
      <c r="BC330" s="122">
        <v>0</v>
      </c>
      <c r="BD330" s="122">
        <v>0</v>
      </c>
      <c r="BE330" s="122"/>
      <c r="BF330" s="22"/>
    </row>
    <row r="331" spans="1:58" ht="12" hidden="1" customHeight="1">
      <c r="A331" s="5" t="s">
        <v>24</v>
      </c>
      <c r="B331" s="9" t="s">
        <v>54</v>
      </c>
      <c r="C331" s="122">
        <v>0</v>
      </c>
      <c r="D331" s="122">
        <v>0</v>
      </c>
      <c r="E331" s="122">
        <v>0</v>
      </c>
      <c r="F331" s="122">
        <v>0</v>
      </c>
      <c r="G331" s="122">
        <v>0</v>
      </c>
      <c r="H331" s="122">
        <v>0</v>
      </c>
      <c r="I331" s="122">
        <v>0</v>
      </c>
      <c r="J331" s="122">
        <v>0</v>
      </c>
      <c r="K331" s="122">
        <v>0</v>
      </c>
      <c r="L331" s="122">
        <v>0</v>
      </c>
      <c r="M331" s="122">
        <v>0</v>
      </c>
      <c r="N331" s="122">
        <v>0</v>
      </c>
      <c r="O331" s="122"/>
      <c r="P331" s="22"/>
      <c r="Q331" s="122">
        <v>0</v>
      </c>
      <c r="R331" s="122">
        <v>0</v>
      </c>
      <c r="S331" s="122">
        <v>0</v>
      </c>
      <c r="T331" s="122">
        <v>0</v>
      </c>
      <c r="U331" s="122">
        <v>0</v>
      </c>
      <c r="V331" s="122">
        <v>0</v>
      </c>
      <c r="W331" s="122">
        <v>0</v>
      </c>
      <c r="X331" s="122">
        <v>0</v>
      </c>
      <c r="Y331" s="122">
        <v>0</v>
      </c>
      <c r="Z331" s="122">
        <v>0</v>
      </c>
      <c r="AA331" s="122">
        <v>0</v>
      </c>
      <c r="AB331" s="122">
        <v>0</v>
      </c>
      <c r="AC331" s="122"/>
      <c r="AD331" s="22"/>
      <c r="AE331" s="122">
        <v>0</v>
      </c>
      <c r="AF331" s="122">
        <v>0</v>
      </c>
      <c r="AG331" s="122">
        <v>0</v>
      </c>
      <c r="AH331" s="122">
        <v>0</v>
      </c>
      <c r="AI331" s="122">
        <v>0</v>
      </c>
      <c r="AJ331" s="122">
        <v>0</v>
      </c>
      <c r="AK331" s="122">
        <v>0</v>
      </c>
      <c r="AL331" s="122">
        <v>0</v>
      </c>
      <c r="AM331" s="122">
        <v>0</v>
      </c>
      <c r="AN331" s="122">
        <v>0</v>
      </c>
      <c r="AO331" s="122">
        <v>0</v>
      </c>
      <c r="AP331" s="122">
        <v>0</v>
      </c>
      <c r="AQ331" s="122"/>
      <c r="AR331" s="22"/>
      <c r="AS331" s="122">
        <v>0</v>
      </c>
      <c r="AT331" s="122">
        <v>0</v>
      </c>
      <c r="AU331" s="122">
        <v>0</v>
      </c>
      <c r="AV331" s="122">
        <v>0</v>
      </c>
      <c r="AW331" s="122">
        <v>0</v>
      </c>
      <c r="AX331" s="122">
        <v>0</v>
      </c>
      <c r="AY331" s="122">
        <v>0</v>
      </c>
      <c r="AZ331" s="122">
        <v>0</v>
      </c>
      <c r="BA331" s="122">
        <v>0</v>
      </c>
      <c r="BB331" s="122">
        <v>0</v>
      </c>
      <c r="BC331" s="122">
        <v>0</v>
      </c>
      <c r="BD331" s="122">
        <v>0</v>
      </c>
      <c r="BE331" s="122"/>
      <c r="BF331" s="22"/>
    </row>
    <row r="332" spans="1:58" ht="12" customHeight="1">
      <c r="A332" s="5" t="s">
        <v>24</v>
      </c>
      <c r="B332" s="1" t="s">
        <v>24</v>
      </c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22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22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22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22"/>
    </row>
    <row r="333" spans="1:58" ht="12" customHeight="1" thickBot="1">
      <c r="A333" s="31" t="s">
        <v>55</v>
      </c>
      <c r="B333" s="12"/>
      <c r="C333" s="13">
        <f t="shared" ref="C333:N333" si="202">SUM(C318:C332)+C10</f>
        <v>39210.199999999997</v>
      </c>
      <c r="D333" s="13">
        <f t="shared" si="202"/>
        <v>10234.199999999997</v>
      </c>
      <c r="E333" s="13">
        <f t="shared" si="202"/>
        <v>26160.325999999997</v>
      </c>
      <c r="F333" s="13">
        <f t="shared" si="202"/>
        <v>-2780.887999999999</v>
      </c>
      <c r="G333" s="13">
        <f t="shared" si="202"/>
        <v>99352.937999999995</v>
      </c>
      <c r="H333" s="13">
        <f t="shared" si="202"/>
        <v>94993.063999999998</v>
      </c>
      <c r="I333" s="13">
        <f t="shared" si="202"/>
        <v>80935.749999999985</v>
      </c>
      <c r="J333" s="13">
        <f t="shared" si="202"/>
        <v>68553.435999999972</v>
      </c>
      <c r="K333" s="13">
        <f t="shared" si="202"/>
        <v>69866.121999999959</v>
      </c>
      <c r="L333" s="13">
        <f t="shared" si="202"/>
        <v>32557.807999999961</v>
      </c>
      <c r="M333" s="13">
        <f t="shared" si="202"/>
        <v>66386.943999999945</v>
      </c>
      <c r="N333" s="13">
        <f t="shared" si="202"/>
        <v>51437.079999999929</v>
      </c>
      <c r="O333" s="13" t="s">
        <v>24</v>
      </c>
      <c r="P333" s="23" t="s">
        <v>24</v>
      </c>
      <c r="Q333" s="13">
        <f t="shared" ref="Q333:AB333" si="203">SUM(Q318:Q332)+Q10</f>
        <v>-3108.001402079266</v>
      </c>
      <c r="R333" s="13">
        <f t="shared" si="203"/>
        <v>153967.23388367231</v>
      </c>
      <c r="S333" s="13">
        <f t="shared" si="203"/>
        <v>93142.316919423931</v>
      </c>
      <c r="T333" s="13">
        <f t="shared" si="203"/>
        <v>10115.733288508884</v>
      </c>
      <c r="U333" s="13">
        <f t="shared" si="203"/>
        <v>332560.24355844763</v>
      </c>
      <c r="V333" s="13">
        <f t="shared" si="203"/>
        <v>252232.4099275326</v>
      </c>
      <c r="W333" s="13">
        <f t="shared" si="203"/>
        <v>145330.57629661757</v>
      </c>
      <c r="X333" s="13">
        <f t="shared" si="203"/>
        <v>352043.02391570254</v>
      </c>
      <c r="Y333" s="13">
        <f t="shared" si="203"/>
        <v>245391.1902847875</v>
      </c>
      <c r="Z333" s="13">
        <f t="shared" si="203"/>
        <v>138489.35665387247</v>
      </c>
      <c r="AA333" s="13">
        <f t="shared" si="203"/>
        <v>345201.80427295744</v>
      </c>
      <c r="AB333" s="13">
        <f t="shared" si="203"/>
        <v>278424.2206420424</v>
      </c>
      <c r="AC333" s="13" t="s">
        <v>24</v>
      </c>
      <c r="AD333" s="23" t="s">
        <v>24</v>
      </c>
      <c r="AE333" s="13">
        <f t="shared" ref="AE333:AP333" si="204">SUM(AE318:AE332)+AE10</f>
        <v>189827.76783506409</v>
      </c>
      <c r="AF333" s="13">
        <f t="shared" si="204"/>
        <v>347536.18839286309</v>
      </c>
      <c r="AG333" s="13">
        <f t="shared" si="204"/>
        <v>218440.16324067255</v>
      </c>
      <c r="AH333" s="13">
        <f t="shared" si="204"/>
        <v>85721.450588482025</v>
      </c>
      <c r="AI333" s="13">
        <f t="shared" si="204"/>
        <v>551501.61324879155</v>
      </c>
      <c r="AJ333" s="13">
        <f t="shared" si="204"/>
        <v>418832.40059660096</v>
      </c>
      <c r="AK333" s="13">
        <f t="shared" si="204"/>
        <v>284698.18794441037</v>
      </c>
      <c r="AL333" s="13">
        <f t="shared" si="204"/>
        <v>598172.02560471976</v>
      </c>
      <c r="AM333" s="13">
        <f t="shared" si="204"/>
        <v>464287.81295252917</v>
      </c>
      <c r="AN333" s="13">
        <f t="shared" si="204"/>
        <v>330153.60030033858</v>
      </c>
      <c r="AO333" s="13">
        <f t="shared" si="204"/>
        <v>643627.43796064798</v>
      </c>
      <c r="AP333" s="13">
        <f t="shared" si="204"/>
        <v>534376.48780845746</v>
      </c>
      <c r="AQ333" s="13" t="s">
        <v>24</v>
      </c>
      <c r="AR333" s="23" t="s">
        <v>24</v>
      </c>
      <c r="AS333" s="13">
        <f t="shared" ref="AS333:BD333" si="205">SUM(AS318:AS332)+AS10</f>
        <v>384848.83856660197</v>
      </c>
      <c r="AT333" s="13">
        <f t="shared" si="205"/>
        <v>625560.7136255661</v>
      </c>
      <c r="AU333" s="13">
        <f t="shared" si="205"/>
        <v>444073.28719524853</v>
      </c>
      <c r="AV333" s="13">
        <f t="shared" si="205"/>
        <v>260770.68784826432</v>
      </c>
      <c r="AW333" s="13">
        <f t="shared" si="205"/>
        <v>428496.65942628018</v>
      </c>
      <c r="AX333" s="13">
        <f t="shared" si="205"/>
        <v>450065.13707929599</v>
      </c>
      <c r="AY333" s="13">
        <f t="shared" si="205"/>
        <v>469763.61473231181</v>
      </c>
      <c r="AZ333" s="13">
        <f t="shared" si="205"/>
        <v>481756.4348103276</v>
      </c>
      <c r="BA333" s="13">
        <f t="shared" si="205"/>
        <v>501704.91246334341</v>
      </c>
      <c r="BB333" s="13">
        <f t="shared" si="205"/>
        <v>521403.39011635922</v>
      </c>
      <c r="BC333" s="13">
        <f t="shared" si="205"/>
        <v>533396.21019437502</v>
      </c>
      <c r="BD333" s="13">
        <f t="shared" si="205"/>
        <v>585659.75034739077</v>
      </c>
      <c r="BE333" s="13" t="s">
        <v>24</v>
      </c>
      <c r="BF333" s="23" t="s">
        <v>24</v>
      </c>
    </row>
    <row r="334" spans="1:58" ht="12.75" thickTop="1">
      <c r="A334" s="1" t="s">
        <v>68</v>
      </c>
      <c r="C334" s="146">
        <f t="shared" ref="C334:N334" si="206">IFERROR(C333/($O316-SUMIF($A$7:$A$684,790,$O$7:$O$684))*365,"")</f>
        <v>27.149034084989651</v>
      </c>
      <c r="D334" s="146">
        <f t="shared" si="206"/>
        <v>7.0861317879684638</v>
      </c>
      <c r="E334" s="146">
        <f t="shared" si="206"/>
        <v>18.113337403237956</v>
      </c>
      <c r="F334" s="146">
        <f t="shared" si="206"/>
        <v>-1.9254791635477166</v>
      </c>
      <c r="G334" s="146">
        <f t="shared" si="206"/>
        <v>68.791699614025518</v>
      </c>
      <c r="H334" s="146">
        <f t="shared" si="206"/>
        <v>65.772934909120664</v>
      </c>
      <c r="I334" s="146">
        <f t="shared" si="206"/>
        <v>56.039689556396063</v>
      </c>
      <c r="J334" s="146">
        <f t="shared" si="206"/>
        <v>47.466209573201773</v>
      </c>
      <c r="K334" s="146">
        <f t="shared" si="206"/>
        <v>48.375109730734458</v>
      </c>
      <c r="L334" s="146">
        <f t="shared" si="206"/>
        <v>22.542936254457967</v>
      </c>
      <c r="M334" s="146">
        <f t="shared" si="206"/>
        <v>45.966136501581168</v>
      </c>
      <c r="N334" s="146">
        <f t="shared" si="206"/>
        <v>35.614891996274892</v>
      </c>
      <c r="O334" s="146"/>
      <c r="P334" s="146"/>
      <c r="Q334" s="146">
        <f t="shared" ref="Q334:AB334" si="207">IFERROR(Q333/($AC316-SUMIF($A$7:$A$684,790,$AC$7:$AC$684))*365,"")</f>
        <v>-0.78820887781455906</v>
      </c>
      <c r="R334" s="146">
        <f t="shared" si="207"/>
        <v>39.047067533004281</v>
      </c>
      <c r="S334" s="146">
        <f t="shared" si="207"/>
        <v>23.621482618055385</v>
      </c>
      <c r="T334" s="146">
        <f t="shared" si="207"/>
        <v>2.5654141527326169</v>
      </c>
      <c r="U334" s="146">
        <f t="shared" si="207"/>
        <v>84.339388072854916</v>
      </c>
      <c r="V334" s="146">
        <f t="shared" si="207"/>
        <v>63.967739732818764</v>
      </c>
      <c r="W334" s="146">
        <f t="shared" si="207"/>
        <v>36.856756363837249</v>
      </c>
      <c r="X334" s="146">
        <f t="shared" si="207"/>
        <v>89.280344802097659</v>
      </c>
      <c r="Y334" s="146">
        <f t="shared" si="207"/>
        <v>62.232763019525279</v>
      </c>
      <c r="Z334" s="146">
        <f t="shared" si="207"/>
        <v>35.121779650543758</v>
      </c>
      <c r="AA334" s="146">
        <f t="shared" si="207"/>
        <v>87.545368088804167</v>
      </c>
      <c r="AB334" s="146">
        <f t="shared" si="207"/>
        <v>70.610149133729522</v>
      </c>
      <c r="AC334" s="146"/>
      <c r="AD334" s="146"/>
      <c r="AE334" s="146">
        <f t="shared" ref="AE334:AP334" si="208">IFERROR(AE333/($AQ316-SUMIF($A$7:$A$684,790,$AQ$7:$AQ$684))*365,"")</f>
        <v>35.761762040971249</v>
      </c>
      <c r="AF334" s="146">
        <f t="shared" si="208"/>
        <v>65.472541829235951</v>
      </c>
      <c r="AG334" s="146">
        <f t="shared" si="208"/>
        <v>41.152067619481784</v>
      </c>
      <c r="AH334" s="146">
        <f t="shared" si="208"/>
        <v>16.149113234138312</v>
      </c>
      <c r="AI334" s="146">
        <f t="shared" si="208"/>
        <v>103.89770518374057</v>
      </c>
      <c r="AJ334" s="146">
        <f t="shared" si="208"/>
        <v>78.904076131783327</v>
      </c>
      <c r="AK334" s="146">
        <f t="shared" si="208"/>
        <v>53.634454889708032</v>
      </c>
      <c r="AL334" s="146">
        <f t="shared" si="208"/>
        <v>112.68997093106195</v>
      </c>
      <c r="AM334" s="146">
        <f t="shared" si="208"/>
        <v>87.467447332351497</v>
      </c>
      <c r="AN334" s="146">
        <f t="shared" si="208"/>
        <v>62.197826090276195</v>
      </c>
      <c r="AO334" s="146">
        <f t="shared" si="208"/>
        <v>121.25334213163012</v>
      </c>
      <c r="AP334" s="146">
        <f t="shared" si="208"/>
        <v>100.67149298147135</v>
      </c>
      <c r="AQ334" s="146"/>
      <c r="AR334" s="146"/>
      <c r="AS334" s="146">
        <f t="shared" ref="AS334:BD334" si="209">IFERROR(AS333/($BE316-SUMIF($A$7:$A$684,790,$BE$7:$BE$684))*365,"")</f>
        <v>52.354272282809795</v>
      </c>
      <c r="AT334" s="146">
        <f t="shared" si="209"/>
        <v>85.100363177824278</v>
      </c>
      <c r="AU334" s="146">
        <f t="shared" si="209"/>
        <v>60.411079523938689</v>
      </c>
      <c r="AV334" s="146">
        <f t="shared" si="209"/>
        <v>35.474862405284185</v>
      </c>
      <c r="AW334" s="146">
        <f t="shared" si="209"/>
        <v>58.292057898455951</v>
      </c>
      <c r="AX334" s="146">
        <f t="shared" si="209"/>
        <v>61.226202005470761</v>
      </c>
      <c r="AY334" s="146">
        <f t="shared" si="209"/>
        <v>63.90595405160915</v>
      </c>
      <c r="AZ334" s="146">
        <f t="shared" si="209"/>
        <v>65.537439728275757</v>
      </c>
      <c r="BA334" s="146">
        <f t="shared" si="209"/>
        <v>68.251201408221135</v>
      </c>
      <c r="BB334" s="146">
        <f t="shared" si="209"/>
        <v>70.930953454359525</v>
      </c>
      <c r="BC334" s="146">
        <f t="shared" si="209"/>
        <v>72.562439131026125</v>
      </c>
      <c r="BD334" s="146">
        <f t="shared" si="209"/>
        <v>79.672294579273824</v>
      </c>
      <c r="BE334" s="146"/>
      <c r="BF334" s="146"/>
    </row>
    <row r="335" spans="1:58">
      <c r="C335" s="146"/>
    </row>
    <row r="336" spans="1:58">
      <c r="N336" s="465"/>
      <c r="O336" s="4"/>
      <c r="P336" s="4"/>
      <c r="Q336" s="465"/>
      <c r="AA336" s="482" t="s">
        <v>505</v>
      </c>
      <c r="AB336" s="485">
        <f>+AD318</f>
        <v>-44204.005642042554</v>
      </c>
      <c r="AC336" s="4"/>
      <c r="AQ336" s="4"/>
      <c r="BE336" s="4"/>
    </row>
    <row r="337" spans="1:57" s="464" customFormat="1">
      <c r="O337" s="465"/>
      <c r="P337" s="465"/>
      <c r="AA337" s="482" t="s">
        <v>527</v>
      </c>
      <c r="AB337" s="485">
        <v>2881</v>
      </c>
      <c r="AC337" s="465"/>
      <c r="AQ337" s="465"/>
      <c r="BE337" s="465"/>
    </row>
    <row r="338" spans="1:57">
      <c r="C338" s="147"/>
      <c r="D338" s="147"/>
      <c r="E338" s="147"/>
      <c r="F338" s="147"/>
      <c r="G338" s="147"/>
      <c r="H338" s="147"/>
      <c r="I338" s="147"/>
      <c r="J338" s="147"/>
      <c r="K338" s="147"/>
      <c r="L338" s="147"/>
      <c r="M338" s="147"/>
      <c r="N338" s="147"/>
      <c r="P338" s="4"/>
      <c r="Q338" s="147"/>
      <c r="R338" s="147"/>
      <c r="S338" s="147"/>
      <c r="T338" s="147"/>
      <c r="U338" s="147"/>
      <c r="V338" s="147"/>
      <c r="W338" s="147"/>
      <c r="X338" s="147"/>
      <c r="Y338" s="147"/>
      <c r="Z338" s="147"/>
      <c r="AA338" s="483" t="s">
        <v>506</v>
      </c>
      <c r="AB338" s="484">
        <f>+AB333+AB336+AB337</f>
        <v>237101.21499999985</v>
      </c>
      <c r="AE338" s="147"/>
      <c r="AF338" s="147"/>
      <c r="AG338" s="147"/>
      <c r="AH338" s="147"/>
      <c r="AI338" s="147"/>
      <c r="AJ338" s="147"/>
      <c r="AK338" s="147"/>
      <c r="AL338" s="147"/>
      <c r="AM338" s="147"/>
      <c r="AN338" s="147"/>
      <c r="AO338" s="147"/>
      <c r="AP338" s="147"/>
      <c r="AS338" s="147"/>
      <c r="AT338" s="147"/>
      <c r="AU338" s="147"/>
      <c r="AV338" s="147"/>
      <c r="AW338" s="147"/>
      <c r="AX338" s="147"/>
      <c r="AY338" s="147"/>
      <c r="AZ338" s="147"/>
      <c r="BA338" s="147"/>
      <c r="BB338" s="147"/>
      <c r="BC338" s="147"/>
      <c r="BD338" s="147"/>
    </row>
    <row r="339" spans="1:57"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P339" s="4"/>
      <c r="Q339" s="148"/>
      <c r="R339" s="148"/>
      <c r="S339" s="148"/>
      <c r="T339" s="148"/>
      <c r="U339" s="148"/>
      <c r="V339" s="148"/>
      <c r="W339" s="148"/>
      <c r="X339" s="148"/>
      <c r="Y339" s="148"/>
      <c r="Z339" s="148"/>
      <c r="AA339" s="148"/>
      <c r="AB339" s="487">
        <f>+AB338-MYP!M33</f>
        <v>0</v>
      </c>
      <c r="AC339" s="1" t="s">
        <v>526</v>
      </c>
      <c r="AE339" s="148"/>
      <c r="AF339" s="148"/>
      <c r="AG339" s="148"/>
      <c r="AH339" s="148"/>
      <c r="AI339" s="148"/>
      <c r="AJ339" s="148"/>
      <c r="AK339" s="148"/>
      <c r="AL339" s="148"/>
      <c r="AM339" s="148"/>
      <c r="AN339" s="148"/>
      <c r="AO339" s="148"/>
      <c r="AP339" s="148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</row>
    <row r="340" spans="1:57">
      <c r="A340" s="480" t="s">
        <v>507</v>
      </c>
      <c r="B340" s="481"/>
      <c r="Q340" s="490"/>
      <c r="R340" s="490"/>
      <c r="S340" s="490"/>
      <c r="T340" s="490"/>
      <c r="U340" s="490"/>
      <c r="V340" s="490"/>
      <c r="W340" s="490"/>
      <c r="X340" s="490"/>
      <c r="Y340" s="490"/>
      <c r="Z340" s="490"/>
      <c r="AA340" s="490"/>
      <c r="AB340" s="490"/>
      <c r="AC340" s="490"/>
      <c r="AD340" s="490"/>
    </row>
    <row r="341" spans="1:57">
      <c r="A341" s="480" t="s">
        <v>508</v>
      </c>
      <c r="B341" s="481"/>
      <c r="Q341" s="490"/>
      <c r="R341" s="490"/>
      <c r="S341" s="490"/>
      <c r="T341" s="490"/>
      <c r="U341" s="490"/>
      <c r="V341" s="490"/>
      <c r="W341" s="490"/>
      <c r="X341" s="490"/>
      <c r="Y341" s="490"/>
      <c r="Z341" s="490"/>
      <c r="AA341" s="490"/>
      <c r="AB341" s="490"/>
      <c r="AC341" s="490"/>
      <c r="AD341" s="490"/>
    </row>
    <row r="342" spans="1:57">
      <c r="A342" s="481" t="s">
        <v>509</v>
      </c>
      <c r="B342" s="481"/>
      <c r="Q342" s="490">
        <f>+Q43</f>
        <v>0</v>
      </c>
      <c r="R342" s="490">
        <f t="shared" ref="R342:AB342" si="210">+R43</f>
        <v>251818.875</v>
      </c>
      <c r="S342" s="490">
        <f t="shared" si="210"/>
        <v>0</v>
      </c>
      <c r="T342" s="490">
        <f t="shared" si="210"/>
        <v>0</v>
      </c>
      <c r="U342" s="490">
        <f t="shared" si="210"/>
        <v>340696</v>
      </c>
      <c r="V342" s="490">
        <f t="shared" si="210"/>
        <v>0</v>
      </c>
      <c r="W342" s="490">
        <f t="shared" si="210"/>
        <v>0</v>
      </c>
      <c r="X342" s="490">
        <f t="shared" si="210"/>
        <v>296257.5</v>
      </c>
      <c r="Y342" s="490">
        <f t="shared" si="210"/>
        <v>0</v>
      </c>
      <c r="Z342" s="490">
        <f t="shared" si="210"/>
        <v>0</v>
      </c>
      <c r="AA342" s="490">
        <f t="shared" si="210"/>
        <v>296257.5</v>
      </c>
      <c r="AB342" s="490">
        <f t="shared" si="210"/>
        <v>0</v>
      </c>
      <c r="AC342" s="490">
        <f t="shared" ref="AC342" si="211">+AC43</f>
        <v>1185030</v>
      </c>
      <c r="AD342" s="490">
        <f t="shared" ref="AD342" si="212">+AD43</f>
        <v>0.125</v>
      </c>
    </row>
    <row r="343" spans="1:57">
      <c r="A343" s="481" t="s">
        <v>510</v>
      </c>
      <c r="B343" s="481"/>
      <c r="Q343" s="490"/>
      <c r="R343" s="490"/>
      <c r="S343" s="490"/>
      <c r="T343" s="490"/>
      <c r="U343" s="490"/>
      <c r="V343" s="490"/>
      <c r="W343" s="490"/>
      <c r="X343" s="490"/>
      <c r="Y343" s="490"/>
      <c r="Z343" s="490"/>
      <c r="AA343" s="490"/>
      <c r="AB343" s="490"/>
      <c r="AC343" s="490"/>
      <c r="AD343" s="490"/>
    </row>
    <row r="344" spans="1:57">
      <c r="A344" s="481" t="s">
        <v>511</v>
      </c>
      <c r="B344" s="481"/>
      <c r="Q344" s="490">
        <f>+Q44</f>
        <v>0</v>
      </c>
      <c r="R344" s="490">
        <f t="shared" ref="R344:AB344" si="213">+R44</f>
        <v>0</v>
      </c>
      <c r="S344" s="490">
        <f t="shared" si="213"/>
        <v>0</v>
      </c>
      <c r="T344" s="490">
        <f t="shared" si="213"/>
        <v>0</v>
      </c>
      <c r="U344" s="490">
        <f t="shared" si="213"/>
        <v>0</v>
      </c>
      <c r="V344" s="490">
        <f t="shared" si="213"/>
        <v>0</v>
      </c>
      <c r="W344" s="490">
        <f t="shared" si="213"/>
        <v>0</v>
      </c>
      <c r="X344" s="490">
        <f t="shared" si="213"/>
        <v>0</v>
      </c>
      <c r="Y344" s="490">
        <f t="shared" si="213"/>
        <v>0</v>
      </c>
      <c r="Z344" s="490">
        <f t="shared" si="213"/>
        <v>0</v>
      </c>
      <c r="AA344" s="490">
        <f t="shared" si="213"/>
        <v>0</v>
      </c>
      <c r="AB344" s="490">
        <f t="shared" si="213"/>
        <v>0</v>
      </c>
      <c r="AC344" s="490">
        <f t="shared" ref="AC344" si="214">+AC44</f>
        <v>0</v>
      </c>
      <c r="AD344" s="490">
        <f t="shared" ref="AD344" si="215">+AD44</f>
        <v>0</v>
      </c>
    </row>
    <row r="345" spans="1:57">
      <c r="A345" s="481" t="s">
        <v>512</v>
      </c>
      <c r="B345" s="481"/>
      <c r="Q345" s="490"/>
      <c r="R345" s="490"/>
      <c r="S345" s="490"/>
      <c r="T345" s="490"/>
      <c r="U345" s="490"/>
      <c r="V345" s="490"/>
      <c r="W345" s="490"/>
      <c r="X345" s="490"/>
      <c r="Y345" s="490"/>
      <c r="Z345" s="490"/>
      <c r="AA345" s="490"/>
      <c r="AB345" s="490"/>
      <c r="AC345" s="490"/>
      <c r="AD345" s="490"/>
    </row>
    <row r="346" spans="1:57">
      <c r="A346" s="481" t="s">
        <v>513</v>
      </c>
      <c r="B346" s="481"/>
      <c r="Q346" s="490">
        <f>+Q60</f>
        <v>0</v>
      </c>
      <c r="R346" s="490">
        <f t="shared" ref="R346:AB346" si="216">+R60</f>
        <v>0</v>
      </c>
      <c r="S346" s="490">
        <f t="shared" si="216"/>
        <v>0</v>
      </c>
      <c r="T346" s="490">
        <f t="shared" si="216"/>
        <v>0</v>
      </c>
      <c r="U346" s="490">
        <f t="shared" si="216"/>
        <v>5670</v>
      </c>
      <c r="V346" s="490">
        <f t="shared" si="216"/>
        <v>0</v>
      </c>
      <c r="W346" s="490">
        <f t="shared" si="216"/>
        <v>0</v>
      </c>
      <c r="X346" s="490">
        <f t="shared" si="216"/>
        <v>5670</v>
      </c>
      <c r="Y346" s="490">
        <f t="shared" si="216"/>
        <v>0</v>
      </c>
      <c r="Z346" s="490">
        <f t="shared" si="216"/>
        <v>0</v>
      </c>
      <c r="AA346" s="490">
        <f t="shared" si="216"/>
        <v>5670</v>
      </c>
      <c r="AB346" s="490">
        <f t="shared" si="216"/>
        <v>5670</v>
      </c>
      <c r="AC346" s="490">
        <f t="shared" ref="AC346" si="217">+AC60</f>
        <v>22680</v>
      </c>
      <c r="AD346" s="490">
        <f t="shared" ref="AD346" si="218">+AD60</f>
        <v>0</v>
      </c>
    </row>
    <row r="347" spans="1:57">
      <c r="A347" s="481" t="s">
        <v>181</v>
      </c>
      <c r="B347" s="481"/>
      <c r="Q347" s="490">
        <f>+Q59</f>
        <v>0</v>
      </c>
      <c r="R347" s="490">
        <f t="shared" ref="R347:AB347" si="219">+R59</f>
        <v>0</v>
      </c>
      <c r="S347" s="490">
        <f t="shared" si="219"/>
        <v>0</v>
      </c>
      <c r="T347" s="490">
        <f t="shared" si="219"/>
        <v>0</v>
      </c>
      <c r="U347" s="490">
        <f t="shared" si="219"/>
        <v>12150</v>
      </c>
      <c r="V347" s="490">
        <f t="shared" si="219"/>
        <v>0</v>
      </c>
      <c r="W347" s="490">
        <f t="shared" si="219"/>
        <v>0</v>
      </c>
      <c r="X347" s="490">
        <f t="shared" si="219"/>
        <v>12150</v>
      </c>
      <c r="Y347" s="490">
        <f t="shared" si="219"/>
        <v>0</v>
      </c>
      <c r="Z347" s="490">
        <f t="shared" si="219"/>
        <v>0</v>
      </c>
      <c r="AA347" s="490">
        <f t="shared" si="219"/>
        <v>12150</v>
      </c>
      <c r="AB347" s="490">
        <f t="shared" si="219"/>
        <v>12150</v>
      </c>
      <c r="AC347" s="490">
        <f t="shared" ref="AC347" si="220">+AC59</f>
        <v>48600</v>
      </c>
      <c r="AD347" s="490">
        <f t="shared" ref="AD347" si="221">+AD59</f>
        <v>0</v>
      </c>
    </row>
    <row r="348" spans="1:57">
      <c r="A348" s="481" t="s">
        <v>186</v>
      </c>
      <c r="B348" s="481"/>
      <c r="Q348" s="490">
        <f>+Q64</f>
        <v>0</v>
      </c>
      <c r="R348" s="490">
        <f t="shared" ref="R348:AB348" si="222">+R64</f>
        <v>0</v>
      </c>
      <c r="S348" s="490">
        <f t="shared" si="222"/>
        <v>0</v>
      </c>
      <c r="T348" s="490">
        <f t="shared" si="222"/>
        <v>0</v>
      </c>
      <c r="U348" s="490">
        <f t="shared" si="222"/>
        <v>1822.5</v>
      </c>
      <c r="V348" s="490">
        <f t="shared" si="222"/>
        <v>0</v>
      </c>
      <c r="W348" s="490">
        <f t="shared" si="222"/>
        <v>0</v>
      </c>
      <c r="X348" s="490">
        <f t="shared" si="222"/>
        <v>1822.5</v>
      </c>
      <c r="Y348" s="490">
        <f t="shared" si="222"/>
        <v>0</v>
      </c>
      <c r="Z348" s="490">
        <f t="shared" si="222"/>
        <v>0</v>
      </c>
      <c r="AA348" s="490">
        <f t="shared" si="222"/>
        <v>1822.5</v>
      </c>
      <c r="AB348" s="490">
        <f t="shared" si="222"/>
        <v>1822.5</v>
      </c>
      <c r="AC348" s="490">
        <f t="shared" ref="AC348" si="223">+AC64</f>
        <v>7290</v>
      </c>
      <c r="AD348" s="490">
        <f t="shared" ref="AD348" si="224">+AD64</f>
        <v>0</v>
      </c>
    </row>
    <row r="349" spans="1:57">
      <c r="A349" s="481" t="s">
        <v>514</v>
      </c>
      <c r="B349" s="481"/>
      <c r="Q349" s="490">
        <f>+Q61+Q62</f>
        <v>0</v>
      </c>
      <c r="R349" s="490">
        <f t="shared" ref="R349:AB349" si="225">+R61+R62</f>
        <v>0</v>
      </c>
      <c r="S349" s="490">
        <f t="shared" si="225"/>
        <v>0</v>
      </c>
      <c r="T349" s="490">
        <f t="shared" si="225"/>
        <v>0</v>
      </c>
      <c r="U349" s="490">
        <f t="shared" si="225"/>
        <v>405</v>
      </c>
      <c r="V349" s="490">
        <f t="shared" si="225"/>
        <v>0</v>
      </c>
      <c r="W349" s="490">
        <f t="shared" si="225"/>
        <v>0</v>
      </c>
      <c r="X349" s="490">
        <f t="shared" si="225"/>
        <v>405</v>
      </c>
      <c r="Y349" s="490">
        <f t="shared" si="225"/>
        <v>0</v>
      </c>
      <c r="Z349" s="490">
        <f t="shared" si="225"/>
        <v>0</v>
      </c>
      <c r="AA349" s="490">
        <f t="shared" si="225"/>
        <v>405</v>
      </c>
      <c r="AB349" s="490">
        <f t="shared" si="225"/>
        <v>405</v>
      </c>
      <c r="AC349" s="490">
        <f t="shared" ref="AC349" si="226">+AC61+AC62</f>
        <v>1620</v>
      </c>
      <c r="AD349" s="490">
        <f t="shared" ref="AD349" si="227">+AD61+AD62</f>
        <v>0</v>
      </c>
    </row>
    <row r="350" spans="1:57">
      <c r="A350" s="481" t="s">
        <v>515</v>
      </c>
      <c r="B350" s="481"/>
      <c r="Q350" s="490">
        <v>0</v>
      </c>
      <c r="R350" s="490">
        <v>0</v>
      </c>
      <c r="S350" s="490">
        <v>0</v>
      </c>
      <c r="T350" s="490">
        <v>0</v>
      </c>
      <c r="U350" s="490">
        <v>0</v>
      </c>
      <c r="V350" s="490">
        <v>0</v>
      </c>
      <c r="W350" s="490">
        <v>0</v>
      </c>
      <c r="X350" s="490">
        <v>0</v>
      </c>
      <c r="Y350" s="490">
        <v>0</v>
      </c>
      <c r="Z350" s="490">
        <v>0</v>
      </c>
      <c r="AA350" s="490">
        <v>0</v>
      </c>
      <c r="AB350" s="490">
        <v>0</v>
      </c>
      <c r="AC350" s="490">
        <v>0</v>
      </c>
      <c r="AD350" s="490">
        <v>0</v>
      </c>
    </row>
    <row r="351" spans="1:57">
      <c r="A351" s="481" t="s">
        <v>516</v>
      </c>
      <c r="B351" s="481"/>
      <c r="Q351" s="490">
        <v>0</v>
      </c>
      <c r="R351" s="490">
        <v>0</v>
      </c>
      <c r="S351" s="490">
        <v>0</v>
      </c>
      <c r="T351" s="490">
        <v>0</v>
      </c>
      <c r="U351" s="490">
        <v>0</v>
      </c>
      <c r="V351" s="490">
        <v>0</v>
      </c>
      <c r="W351" s="490">
        <v>0</v>
      </c>
      <c r="X351" s="490">
        <v>0</v>
      </c>
      <c r="Y351" s="490">
        <v>0</v>
      </c>
      <c r="Z351" s="490">
        <v>0</v>
      </c>
      <c r="AA351" s="490">
        <v>0</v>
      </c>
      <c r="AB351" s="490">
        <v>0</v>
      </c>
      <c r="AC351" s="490">
        <v>0</v>
      </c>
      <c r="AD351" s="490">
        <v>0</v>
      </c>
    </row>
    <row r="352" spans="1:57">
      <c r="A352" s="481" t="s">
        <v>517</v>
      </c>
      <c r="B352" s="481"/>
      <c r="Q352" s="490">
        <v>0</v>
      </c>
      <c r="R352" s="490">
        <v>0</v>
      </c>
      <c r="S352" s="490">
        <v>0</v>
      </c>
      <c r="T352" s="490">
        <v>0</v>
      </c>
      <c r="U352" s="490">
        <v>0</v>
      </c>
      <c r="V352" s="490">
        <v>0</v>
      </c>
      <c r="W352" s="490">
        <v>0</v>
      </c>
      <c r="X352" s="490">
        <v>0</v>
      </c>
      <c r="Y352" s="490">
        <v>0</v>
      </c>
      <c r="Z352" s="490">
        <v>0</v>
      </c>
      <c r="AA352" s="490">
        <v>0</v>
      </c>
      <c r="AB352" s="490">
        <v>0</v>
      </c>
      <c r="AC352" s="490">
        <v>0</v>
      </c>
      <c r="AD352" s="490">
        <v>0</v>
      </c>
    </row>
    <row r="353" spans="1:30">
      <c r="A353" s="481" t="s">
        <v>518</v>
      </c>
      <c r="B353" s="481"/>
      <c r="Q353" s="490">
        <v>0</v>
      </c>
      <c r="R353" s="490">
        <v>0</v>
      </c>
      <c r="S353" s="490">
        <v>0</v>
      </c>
      <c r="T353" s="490">
        <v>0</v>
      </c>
      <c r="U353" s="490">
        <v>0</v>
      </c>
      <c r="V353" s="490">
        <v>0</v>
      </c>
      <c r="W353" s="490">
        <v>0</v>
      </c>
      <c r="X353" s="490">
        <v>0</v>
      </c>
      <c r="Y353" s="490">
        <v>0</v>
      </c>
      <c r="Z353" s="490">
        <v>0</v>
      </c>
      <c r="AA353" s="490">
        <v>0</v>
      </c>
      <c r="AB353" s="490">
        <v>0</v>
      </c>
      <c r="AC353" s="490">
        <v>0</v>
      </c>
      <c r="AD353" s="490">
        <v>0</v>
      </c>
    </row>
    <row r="354" spans="1:30">
      <c r="A354" s="481" t="s">
        <v>519</v>
      </c>
      <c r="B354" s="481"/>
      <c r="Q354" s="490">
        <f>+Q86</f>
        <v>81000</v>
      </c>
      <c r="R354" s="490">
        <f t="shared" ref="R354:AB354" si="228">+R86</f>
        <v>0</v>
      </c>
      <c r="S354" s="490">
        <f t="shared" si="228"/>
        <v>0</v>
      </c>
      <c r="T354" s="490">
        <f t="shared" si="228"/>
        <v>0</v>
      </c>
      <c r="U354" s="490">
        <f t="shared" si="228"/>
        <v>0</v>
      </c>
      <c r="V354" s="490">
        <f t="shared" si="228"/>
        <v>0</v>
      </c>
      <c r="W354" s="490">
        <f t="shared" si="228"/>
        <v>0</v>
      </c>
      <c r="X354" s="490">
        <f t="shared" si="228"/>
        <v>0</v>
      </c>
      <c r="Y354" s="490">
        <f t="shared" si="228"/>
        <v>0</v>
      </c>
      <c r="Z354" s="490">
        <f t="shared" si="228"/>
        <v>0</v>
      </c>
      <c r="AA354" s="490">
        <f t="shared" si="228"/>
        <v>0</v>
      </c>
      <c r="AB354" s="490">
        <f t="shared" si="228"/>
        <v>0</v>
      </c>
      <c r="AC354" s="490">
        <f t="shared" ref="AC354" si="229">+AC86</f>
        <v>81000</v>
      </c>
      <c r="AD354" s="490">
        <f t="shared" ref="AD354" si="230">+AD86</f>
        <v>0</v>
      </c>
    </row>
    <row r="355" spans="1:30">
      <c r="A355" s="481" t="s">
        <v>520</v>
      </c>
      <c r="B355" s="481"/>
      <c r="Q355" s="490">
        <f>+Q65+Q66+Q67</f>
        <v>0</v>
      </c>
      <c r="R355" s="490">
        <f t="shared" ref="R355:AB355" si="231">+R65+R66+R67</f>
        <v>0</v>
      </c>
      <c r="S355" s="490">
        <f t="shared" si="231"/>
        <v>0</v>
      </c>
      <c r="T355" s="490">
        <f t="shared" si="231"/>
        <v>0</v>
      </c>
      <c r="U355" s="490">
        <f t="shared" si="231"/>
        <v>1012.5</v>
      </c>
      <c r="V355" s="490">
        <f t="shared" si="231"/>
        <v>0</v>
      </c>
      <c r="W355" s="490">
        <f t="shared" si="231"/>
        <v>0</v>
      </c>
      <c r="X355" s="490">
        <f t="shared" si="231"/>
        <v>1012.5</v>
      </c>
      <c r="Y355" s="490">
        <f t="shared" si="231"/>
        <v>0</v>
      </c>
      <c r="Z355" s="490">
        <f t="shared" si="231"/>
        <v>0</v>
      </c>
      <c r="AA355" s="490">
        <f t="shared" si="231"/>
        <v>1012.5</v>
      </c>
      <c r="AB355" s="490">
        <f t="shared" si="231"/>
        <v>1012.5</v>
      </c>
      <c r="AC355" s="490">
        <f t="shared" ref="AC355" si="232">+AC65+AC66+AC67</f>
        <v>4050</v>
      </c>
      <c r="AD355" s="490">
        <f t="shared" ref="AD355" si="233">+AD65+AD66+AD67</f>
        <v>0</v>
      </c>
    </row>
    <row r="356" spans="1:30" s="464" customFormat="1">
      <c r="A356" s="481" t="s">
        <v>528</v>
      </c>
      <c r="B356" s="481"/>
      <c r="Q356" s="490">
        <f>+Q63</f>
        <v>0</v>
      </c>
      <c r="R356" s="490">
        <f t="shared" ref="R356:AD356" si="234">+R63</f>
        <v>25000</v>
      </c>
      <c r="S356" s="490">
        <f t="shared" si="234"/>
        <v>50000</v>
      </c>
      <c r="T356" s="490">
        <f t="shared" si="234"/>
        <v>25000</v>
      </c>
      <c r="U356" s="490">
        <f t="shared" si="234"/>
        <v>71293.56265085371</v>
      </c>
      <c r="V356" s="490">
        <f t="shared" si="234"/>
        <v>26324</v>
      </c>
      <c r="W356" s="490">
        <f t="shared" si="234"/>
        <v>0</v>
      </c>
      <c r="X356" s="490">
        <f t="shared" si="234"/>
        <v>0</v>
      </c>
      <c r="Y356" s="490">
        <f t="shared" si="234"/>
        <v>0</v>
      </c>
      <c r="Z356" s="490">
        <f t="shared" si="234"/>
        <v>0</v>
      </c>
      <c r="AA356" s="490">
        <f t="shared" si="234"/>
        <v>0</v>
      </c>
      <c r="AB356" s="490">
        <f t="shared" si="234"/>
        <v>0</v>
      </c>
      <c r="AC356" s="490">
        <f t="shared" si="234"/>
        <v>197617.53</v>
      </c>
      <c r="AD356" s="490">
        <f t="shared" si="234"/>
        <v>-3.2650853710947558E-2</v>
      </c>
    </row>
    <row r="357" spans="1:30" s="464" customFormat="1">
      <c r="A357" s="481" t="s">
        <v>194</v>
      </c>
      <c r="B357" s="481"/>
      <c r="Q357" s="490">
        <f>+Q72</f>
        <v>0</v>
      </c>
      <c r="R357" s="490">
        <f t="shared" ref="R357:AD357" si="235">+R72</f>
        <v>0</v>
      </c>
      <c r="S357" s="490">
        <f t="shared" si="235"/>
        <v>0</v>
      </c>
      <c r="T357" s="490">
        <f t="shared" si="235"/>
        <v>0</v>
      </c>
      <c r="U357" s="490">
        <f t="shared" si="235"/>
        <v>8593.2000000000007</v>
      </c>
      <c r="V357" s="490">
        <f t="shared" si="235"/>
        <v>8593.2000000000007</v>
      </c>
      <c r="W357" s="490">
        <f t="shared" si="235"/>
        <v>8593.2000000000007</v>
      </c>
      <c r="X357" s="490">
        <f t="shared" si="235"/>
        <v>8593.2000000000007</v>
      </c>
      <c r="Y357" s="490">
        <f t="shared" si="235"/>
        <v>8593.2000000000007</v>
      </c>
      <c r="Z357" s="490">
        <f t="shared" si="235"/>
        <v>8593.2000000000007</v>
      </c>
      <c r="AA357" s="490">
        <f t="shared" si="235"/>
        <v>8593.2000000000007</v>
      </c>
      <c r="AB357" s="490">
        <f t="shared" si="235"/>
        <v>8593.2000000000007</v>
      </c>
      <c r="AC357" s="490">
        <f t="shared" si="235"/>
        <v>85932</v>
      </c>
      <c r="AD357" s="490">
        <f t="shared" si="235"/>
        <v>17186.400000000009</v>
      </c>
    </row>
    <row r="358" spans="1:30">
      <c r="A358" s="481" t="s">
        <v>529</v>
      </c>
      <c r="B358" s="481"/>
      <c r="Q358" s="490">
        <f>+Q20</f>
        <v>0</v>
      </c>
      <c r="R358" s="490">
        <f t="shared" ref="R358:AD358" si="236">+R20</f>
        <v>0</v>
      </c>
      <c r="S358" s="490">
        <f t="shared" si="236"/>
        <v>250</v>
      </c>
      <c r="T358" s="490">
        <f t="shared" si="236"/>
        <v>0</v>
      </c>
      <c r="U358" s="490">
        <f t="shared" si="236"/>
        <v>0</v>
      </c>
      <c r="V358" s="490">
        <f t="shared" si="236"/>
        <v>250</v>
      </c>
      <c r="W358" s="490">
        <f t="shared" si="236"/>
        <v>0</v>
      </c>
      <c r="X358" s="490">
        <f t="shared" si="236"/>
        <v>0</v>
      </c>
      <c r="Y358" s="490">
        <f t="shared" si="236"/>
        <v>250</v>
      </c>
      <c r="Z358" s="490">
        <f t="shared" si="236"/>
        <v>0</v>
      </c>
      <c r="AA358" s="490">
        <f t="shared" si="236"/>
        <v>0</v>
      </c>
      <c r="AB358" s="490">
        <f t="shared" si="236"/>
        <v>250</v>
      </c>
      <c r="AC358" s="490">
        <f t="shared" si="236"/>
        <v>1000</v>
      </c>
      <c r="AD358" s="490">
        <f t="shared" si="236"/>
        <v>0</v>
      </c>
    </row>
    <row r="359" spans="1:30">
      <c r="A359" s="466"/>
      <c r="B359" s="466"/>
      <c r="Q359" s="488"/>
      <c r="R359" s="488"/>
      <c r="S359" s="488"/>
      <c r="T359" s="488"/>
      <c r="U359" s="488"/>
      <c r="V359" s="488"/>
      <c r="W359" s="488"/>
      <c r="X359" s="488"/>
      <c r="Y359" s="488"/>
      <c r="Z359" s="488"/>
      <c r="AA359" s="488"/>
      <c r="AB359" s="488"/>
      <c r="AC359" s="488"/>
      <c r="AD359" s="488"/>
    </row>
    <row r="360" spans="1:30">
      <c r="A360" s="466" t="s">
        <v>60</v>
      </c>
      <c r="B360" s="466"/>
      <c r="Q360" s="488">
        <f>SUM(Q342:Q359)</f>
        <v>81000</v>
      </c>
      <c r="R360" s="488">
        <f t="shared" ref="R360:AD360" si="237">SUM(R342:R359)</f>
        <v>276818.875</v>
      </c>
      <c r="S360" s="488">
        <f t="shared" si="237"/>
        <v>50250</v>
      </c>
      <c r="T360" s="488">
        <f t="shared" si="237"/>
        <v>25000</v>
      </c>
      <c r="U360" s="488">
        <f t="shared" si="237"/>
        <v>441642.76265085372</v>
      </c>
      <c r="V360" s="488">
        <f t="shared" si="237"/>
        <v>35167.199999999997</v>
      </c>
      <c r="W360" s="488">
        <f t="shared" si="237"/>
        <v>8593.2000000000007</v>
      </c>
      <c r="X360" s="488">
        <f t="shared" si="237"/>
        <v>325910.7</v>
      </c>
      <c r="Y360" s="488">
        <f t="shared" si="237"/>
        <v>8843.2000000000007</v>
      </c>
      <c r="Z360" s="488">
        <f t="shared" si="237"/>
        <v>8593.2000000000007</v>
      </c>
      <c r="AA360" s="488">
        <f t="shared" si="237"/>
        <v>325910.7</v>
      </c>
      <c r="AB360" s="488">
        <f t="shared" si="237"/>
        <v>29903.200000000001</v>
      </c>
      <c r="AC360" s="489">
        <f t="shared" si="237"/>
        <v>1634819.53</v>
      </c>
      <c r="AD360" s="488">
        <f t="shared" si="237"/>
        <v>17186.492349146298</v>
      </c>
    </row>
    <row r="361" spans="1:30">
      <c r="A361" s="466"/>
      <c r="B361" s="466"/>
      <c r="Q361" s="488">
        <f>+Q360-Q96</f>
        <v>0</v>
      </c>
      <c r="R361" s="488">
        <f t="shared" ref="R361:AD361" si="238">+R360-R96</f>
        <v>0</v>
      </c>
      <c r="S361" s="488">
        <f t="shared" si="238"/>
        <v>0</v>
      </c>
      <c r="T361" s="488">
        <f t="shared" si="238"/>
        <v>0</v>
      </c>
      <c r="U361" s="488">
        <f t="shared" si="238"/>
        <v>0</v>
      </c>
      <c r="V361" s="488">
        <f t="shared" si="238"/>
        <v>0</v>
      </c>
      <c r="W361" s="488">
        <f t="shared" si="238"/>
        <v>0</v>
      </c>
      <c r="X361" s="488">
        <f t="shared" si="238"/>
        <v>0</v>
      </c>
      <c r="Y361" s="488">
        <f t="shared" si="238"/>
        <v>0</v>
      </c>
      <c r="Z361" s="488">
        <f t="shared" si="238"/>
        <v>0</v>
      </c>
      <c r="AA361" s="488">
        <f t="shared" si="238"/>
        <v>0</v>
      </c>
      <c r="AB361" s="488">
        <f t="shared" si="238"/>
        <v>0</v>
      </c>
      <c r="AC361" s="488">
        <f t="shared" si="238"/>
        <v>0</v>
      </c>
      <c r="AD361" s="488">
        <f t="shared" si="238"/>
        <v>-3.3469405025243759E-10</v>
      </c>
    </row>
    <row r="362" spans="1:30">
      <c r="A362" s="480" t="s">
        <v>16</v>
      </c>
      <c r="B362" s="481"/>
      <c r="Q362" s="490"/>
      <c r="R362" s="490"/>
      <c r="S362" s="490"/>
      <c r="T362" s="490"/>
      <c r="U362" s="490"/>
      <c r="V362" s="490"/>
      <c r="W362" s="490"/>
      <c r="X362" s="490"/>
      <c r="Y362" s="490"/>
      <c r="Z362" s="490"/>
      <c r="AA362" s="490"/>
      <c r="AB362" s="490"/>
      <c r="AC362" s="490"/>
      <c r="AD362" s="490"/>
    </row>
    <row r="363" spans="1:30">
      <c r="A363" s="481" t="s">
        <v>521</v>
      </c>
      <c r="B363" s="481"/>
      <c r="Q363" s="490">
        <f>+Q159</f>
        <v>52300</v>
      </c>
      <c r="R363" s="490">
        <f t="shared" ref="R363:AD363" si="239">+R159</f>
        <v>50227.272727272728</v>
      </c>
      <c r="S363" s="490">
        <f t="shared" si="239"/>
        <v>50227.272727272728</v>
      </c>
      <c r="T363" s="490">
        <f t="shared" si="239"/>
        <v>50227.272727272728</v>
      </c>
      <c r="U363" s="490">
        <f t="shared" si="239"/>
        <v>50227.272727272728</v>
      </c>
      <c r="V363" s="490">
        <f t="shared" si="239"/>
        <v>50227.272727272728</v>
      </c>
      <c r="W363" s="490">
        <f t="shared" si="239"/>
        <v>50227.272727272728</v>
      </c>
      <c r="X363" s="490">
        <f t="shared" si="239"/>
        <v>50227.272727272728</v>
      </c>
      <c r="Y363" s="490">
        <f t="shared" si="239"/>
        <v>50227.272727272728</v>
      </c>
      <c r="Z363" s="490">
        <f t="shared" si="239"/>
        <v>50227.272727272728</v>
      </c>
      <c r="AA363" s="490">
        <f t="shared" si="239"/>
        <v>50227.272727272728</v>
      </c>
      <c r="AB363" s="490">
        <f t="shared" si="239"/>
        <v>50227.272727272728</v>
      </c>
      <c r="AC363" s="490">
        <f t="shared" si="239"/>
        <v>622300</v>
      </c>
      <c r="AD363" s="490">
        <f t="shared" si="239"/>
        <v>17500.000000000116</v>
      </c>
    </row>
    <row r="364" spans="1:30">
      <c r="A364" s="481" t="s">
        <v>92</v>
      </c>
      <c r="B364" s="481"/>
      <c r="Q364" s="490">
        <f>+Q175</f>
        <v>19380.168068745868</v>
      </c>
      <c r="R364" s="490">
        <f t="shared" ref="R364:AD364" si="240">+R175</f>
        <v>14232.699070308992</v>
      </c>
      <c r="S364" s="490">
        <f t="shared" si="240"/>
        <v>14232.699070308992</v>
      </c>
      <c r="T364" s="490">
        <f t="shared" si="240"/>
        <v>14232.699070308992</v>
      </c>
      <c r="U364" s="490">
        <f t="shared" si="240"/>
        <v>14232.699070308992</v>
      </c>
      <c r="V364" s="490">
        <f t="shared" si="240"/>
        <v>14232.699070308992</v>
      </c>
      <c r="W364" s="490">
        <f t="shared" si="240"/>
        <v>14232.699070308992</v>
      </c>
      <c r="X364" s="490">
        <f t="shared" si="240"/>
        <v>14232.699070308992</v>
      </c>
      <c r="Y364" s="490">
        <f t="shared" si="240"/>
        <v>14232.699070308992</v>
      </c>
      <c r="Z364" s="490">
        <f t="shared" si="240"/>
        <v>14232.699070308992</v>
      </c>
      <c r="AA364" s="490">
        <f t="shared" si="240"/>
        <v>14232.699070308992</v>
      </c>
      <c r="AB364" s="490">
        <f t="shared" si="240"/>
        <v>9418.4490703089923</v>
      </c>
      <c r="AC364" s="490">
        <f t="shared" si="240"/>
        <v>173938.97000000006</v>
      </c>
      <c r="AD364" s="490">
        <f t="shared" si="240"/>
        <v>2813.3621578552411</v>
      </c>
    </row>
    <row r="365" spans="1:30">
      <c r="A365" s="481" t="s">
        <v>522</v>
      </c>
      <c r="B365" s="481"/>
      <c r="Q365" s="490">
        <f>+Q200+Q221+Q255</f>
        <v>36015.333333333328</v>
      </c>
      <c r="R365" s="490">
        <f t="shared" ref="R365:AD365" si="241">+R200+R221+R255</f>
        <v>34430.287916666668</v>
      </c>
      <c r="S365" s="490">
        <f t="shared" si="241"/>
        <v>30962.645166666665</v>
      </c>
      <c r="T365" s="490">
        <f t="shared" si="241"/>
        <v>34267.645166666669</v>
      </c>
      <c r="U365" s="490">
        <f t="shared" si="241"/>
        <v>40680.313916666666</v>
      </c>
      <c r="V365" s="490">
        <f t="shared" si="241"/>
        <v>36977.095166666666</v>
      </c>
      <c r="W365" s="490">
        <f t="shared" si="241"/>
        <v>36977.095166666666</v>
      </c>
      <c r="X365" s="490">
        <f t="shared" si="241"/>
        <v>40680.313916666666</v>
      </c>
      <c r="Y365" s="490">
        <f t="shared" si="241"/>
        <v>36977.095166666666</v>
      </c>
      <c r="Z365" s="490">
        <f t="shared" si="241"/>
        <v>36977.095166666666</v>
      </c>
      <c r="AA365" s="490">
        <f t="shared" si="241"/>
        <v>40680.313916666666</v>
      </c>
      <c r="AB365" s="490">
        <f t="shared" si="241"/>
        <v>22977.095166666666</v>
      </c>
      <c r="AC365" s="490">
        <f t="shared" si="241"/>
        <v>449589.46500000003</v>
      </c>
      <c r="AD365" s="490">
        <f t="shared" si="241"/>
        <v>20987.135833333319</v>
      </c>
    </row>
    <row r="366" spans="1:30">
      <c r="A366" s="481" t="s">
        <v>129</v>
      </c>
      <c r="B366" s="481"/>
      <c r="Q366" s="490">
        <f>+Q272</f>
        <v>14713.33333333333</v>
      </c>
      <c r="R366" s="490">
        <f t="shared" ref="R366:AD366" si="242">+R272</f>
        <v>16983.333333333328</v>
      </c>
      <c r="S366" s="490">
        <f t="shared" si="242"/>
        <v>13548.133333333331</v>
      </c>
      <c r="T366" s="490">
        <f t="shared" si="242"/>
        <v>7194.8000000000011</v>
      </c>
      <c r="U366" s="490">
        <f t="shared" si="242"/>
        <v>11953.8</v>
      </c>
      <c r="V366" s="490">
        <f t="shared" si="242"/>
        <v>11953.8</v>
      </c>
      <c r="W366" s="490">
        <f t="shared" si="242"/>
        <v>11953.8</v>
      </c>
      <c r="X366" s="490">
        <f t="shared" si="242"/>
        <v>11953.8</v>
      </c>
      <c r="Y366" s="490">
        <f t="shared" si="242"/>
        <v>11953.8</v>
      </c>
      <c r="Z366" s="490">
        <f t="shared" si="242"/>
        <v>11953.8</v>
      </c>
      <c r="AA366" s="490">
        <f t="shared" si="242"/>
        <v>11953.8</v>
      </c>
      <c r="AB366" s="490">
        <f t="shared" si="242"/>
        <v>11953.8</v>
      </c>
      <c r="AC366" s="490">
        <f t="shared" si="242"/>
        <v>168160</v>
      </c>
      <c r="AD366" s="490">
        <f t="shared" si="242"/>
        <v>20090</v>
      </c>
    </row>
    <row r="367" spans="1:30">
      <c r="A367" s="481" t="s">
        <v>523</v>
      </c>
      <c r="B367" s="481"/>
      <c r="Q367" s="490">
        <f>+Q292+Q294</f>
        <v>2104.1666666666633</v>
      </c>
      <c r="R367" s="490">
        <f t="shared" ref="R367:AD367" si="243">+R292+R294</f>
        <v>2104.1666666666633</v>
      </c>
      <c r="S367" s="490">
        <f t="shared" si="243"/>
        <v>2104.1666666666633</v>
      </c>
      <c r="T367" s="490">
        <f t="shared" si="243"/>
        <v>2104.1666666666633</v>
      </c>
      <c r="U367" s="490">
        <f t="shared" si="243"/>
        <v>2104.1666666666633</v>
      </c>
      <c r="V367" s="490">
        <f t="shared" si="243"/>
        <v>2104.1666666666633</v>
      </c>
      <c r="W367" s="490">
        <f t="shared" si="243"/>
        <v>2104.1666666666633</v>
      </c>
      <c r="X367" s="490">
        <f t="shared" si="243"/>
        <v>2104.1666666666633</v>
      </c>
      <c r="Y367" s="490">
        <f t="shared" si="243"/>
        <v>2104.1666666666633</v>
      </c>
      <c r="Z367" s="490">
        <f t="shared" si="243"/>
        <v>2104.1666666666633</v>
      </c>
      <c r="AA367" s="490">
        <f t="shared" si="243"/>
        <v>2104.1666666666633</v>
      </c>
      <c r="AB367" s="490">
        <f t="shared" si="243"/>
        <v>2104.1666666666633</v>
      </c>
      <c r="AC367" s="490">
        <f t="shared" si="243"/>
        <v>25250</v>
      </c>
      <c r="AD367" s="490">
        <f t="shared" si="243"/>
        <v>4.7634785005357116E-11</v>
      </c>
    </row>
    <row r="368" spans="1:30">
      <c r="A368" s="481" t="s">
        <v>524</v>
      </c>
      <c r="B368" s="481"/>
      <c r="Q368" s="490"/>
      <c r="R368" s="490"/>
      <c r="S368" s="490"/>
      <c r="T368" s="490"/>
      <c r="U368" s="490"/>
      <c r="V368" s="490"/>
      <c r="W368" s="490"/>
      <c r="X368" s="490"/>
      <c r="Y368" s="490"/>
      <c r="Z368" s="490"/>
      <c r="AA368" s="490"/>
      <c r="AB368" s="490"/>
      <c r="AC368" s="490"/>
      <c r="AD368" s="490"/>
    </row>
    <row r="369" spans="1:30">
      <c r="A369" s="466"/>
      <c r="B369" s="466"/>
      <c r="Q369" s="488"/>
      <c r="R369" s="488"/>
      <c r="S369" s="488"/>
      <c r="T369" s="488"/>
      <c r="U369" s="488"/>
      <c r="V369" s="488"/>
      <c r="W369" s="488"/>
      <c r="X369" s="488"/>
      <c r="Y369" s="488"/>
      <c r="Z369" s="488"/>
      <c r="AA369" s="488"/>
      <c r="AB369" s="488"/>
      <c r="AC369" s="488"/>
      <c r="AD369" s="488"/>
    </row>
    <row r="370" spans="1:30">
      <c r="A370" s="466" t="s">
        <v>525</v>
      </c>
      <c r="B370" s="466"/>
      <c r="Q370" s="488">
        <f>SUM(Q363:Q369)</f>
        <v>124513.00140207919</v>
      </c>
      <c r="R370" s="488">
        <f t="shared" ref="R370:AD370" si="244">SUM(R363:R369)</f>
        <v>117977.75971424837</v>
      </c>
      <c r="S370" s="488">
        <f t="shared" si="244"/>
        <v>111074.91696424838</v>
      </c>
      <c r="T370" s="488">
        <f t="shared" si="244"/>
        <v>108026.58363091505</v>
      </c>
      <c r="U370" s="488">
        <f t="shared" si="244"/>
        <v>119198.25238091504</v>
      </c>
      <c r="V370" s="488">
        <f t="shared" si="244"/>
        <v>115495.03363091504</v>
      </c>
      <c r="W370" s="488">
        <f t="shared" si="244"/>
        <v>115495.03363091504</v>
      </c>
      <c r="X370" s="488">
        <f t="shared" si="244"/>
        <v>119198.25238091504</v>
      </c>
      <c r="Y370" s="488">
        <f t="shared" si="244"/>
        <v>115495.03363091504</v>
      </c>
      <c r="Z370" s="488">
        <f t="shared" si="244"/>
        <v>115495.03363091504</v>
      </c>
      <c r="AA370" s="488">
        <f t="shared" si="244"/>
        <v>119198.25238091504</v>
      </c>
      <c r="AB370" s="488">
        <f t="shared" si="244"/>
        <v>96680.783630915044</v>
      </c>
      <c r="AC370" s="489">
        <f t="shared" si="244"/>
        <v>1439238.4350000001</v>
      </c>
      <c r="AD370" s="488">
        <f t="shared" si="244"/>
        <v>61390.497991188728</v>
      </c>
    </row>
    <row r="371" spans="1:30">
      <c r="Q371" s="488">
        <f>+Q370-Q316-Q343+Q287+Q330</f>
        <v>3.0127011996228248E-12</v>
      </c>
      <c r="R371" s="488">
        <f t="shared" ref="R371:AD371" si="245">+R370-R316-R343+R287+R330</f>
        <v>3.0127011996228248E-12</v>
      </c>
      <c r="S371" s="488">
        <f t="shared" si="245"/>
        <v>3.0127011996228248E-12</v>
      </c>
      <c r="T371" s="488">
        <f t="shared" si="245"/>
        <v>3.0127011996228248E-12</v>
      </c>
      <c r="U371" s="488">
        <f t="shared" si="245"/>
        <v>3.0127011996228248E-12</v>
      </c>
      <c r="V371" s="488">
        <f t="shared" si="245"/>
        <v>3.0127011996228248E-12</v>
      </c>
      <c r="W371" s="488">
        <f t="shared" si="245"/>
        <v>3.0127011996228248E-12</v>
      </c>
      <c r="X371" s="488">
        <f t="shared" si="245"/>
        <v>3.0127011996228248E-12</v>
      </c>
      <c r="Y371" s="488">
        <f t="shared" si="245"/>
        <v>3.0127011996228248E-12</v>
      </c>
      <c r="Z371" s="488">
        <f t="shared" si="245"/>
        <v>3.0127011996228248E-12</v>
      </c>
      <c r="AA371" s="488">
        <f t="shared" si="245"/>
        <v>3.0127011996228248E-12</v>
      </c>
      <c r="AB371" s="488">
        <f t="shared" si="245"/>
        <v>3.0127011996228248E-12</v>
      </c>
      <c r="AC371" s="488">
        <f t="shared" si="245"/>
        <v>-7.4578565545380116E-11</v>
      </c>
      <c r="AD371" s="488">
        <f t="shared" si="245"/>
        <v>-1.673470251262188E-10</v>
      </c>
    </row>
    <row r="372" spans="1:30">
      <c r="Q372" s="488"/>
      <c r="R372" s="488"/>
      <c r="S372" s="488"/>
      <c r="T372" s="488"/>
      <c r="U372" s="488"/>
      <c r="V372" s="488"/>
      <c r="W372" s="488"/>
      <c r="X372" s="488"/>
      <c r="Y372" s="488"/>
      <c r="Z372" s="488"/>
      <c r="AA372" s="488"/>
      <c r="AB372" s="488"/>
      <c r="AC372" s="488"/>
      <c r="AD372" s="488"/>
    </row>
    <row r="373" spans="1:30">
      <c r="Q373" s="488"/>
      <c r="R373" s="488"/>
      <c r="S373" s="488"/>
      <c r="T373" s="488"/>
      <c r="U373" s="488"/>
      <c r="V373" s="488"/>
      <c r="W373" s="488"/>
      <c r="X373" s="488"/>
      <c r="Y373" s="488"/>
      <c r="Z373" s="488"/>
      <c r="AA373" s="488"/>
      <c r="AB373" s="488"/>
      <c r="AC373" s="488"/>
      <c r="AD373" s="488"/>
    </row>
    <row r="374" spans="1:30">
      <c r="A374" s="1" t="s">
        <v>530</v>
      </c>
      <c r="Q374" s="488"/>
      <c r="R374" s="488"/>
      <c r="S374" s="488"/>
      <c r="T374" s="488"/>
      <c r="U374" s="488"/>
      <c r="V374" s="488"/>
      <c r="W374" s="488"/>
      <c r="X374" s="488"/>
      <c r="Y374" s="488"/>
      <c r="Z374" s="488"/>
      <c r="AA374" s="488"/>
      <c r="AB374" s="488"/>
      <c r="AC374" s="488"/>
      <c r="AD374" s="488"/>
    </row>
    <row r="375" spans="1:30">
      <c r="A375" s="1" t="s">
        <v>531</v>
      </c>
      <c r="B375" s="1">
        <v>62799</v>
      </c>
      <c r="Q375" s="488">
        <f>+B375+Q360-Q370</f>
        <v>19285.998597920814</v>
      </c>
      <c r="R375" s="488">
        <f>+Q375+R360-R370</f>
        <v>178127.11388367246</v>
      </c>
      <c r="S375" s="488">
        <f t="shared" ref="S375:AB375" si="246">+R375+S360-S370</f>
        <v>117302.19691942408</v>
      </c>
      <c r="T375" s="488">
        <f t="shared" si="246"/>
        <v>34275.613288509034</v>
      </c>
      <c r="U375" s="488">
        <f t="shared" si="246"/>
        <v>356720.1235584477</v>
      </c>
      <c r="V375" s="488">
        <f t="shared" si="246"/>
        <v>276392.28992753266</v>
      </c>
      <c r="W375" s="488">
        <f t="shared" si="246"/>
        <v>169490.45629661763</v>
      </c>
      <c r="X375" s="488">
        <f t="shared" si="246"/>
        <v>376202.9039157026</v>
      </c>
      <c r="Y375" s="488">
        <f t="shared" si="246"/>
        <v>269551.07028478757</v>
      </c>
      <c r="Z375" s="488">
        <f t="shared" si="246"/>
        <v>162649.23665387253</v>
      </c>
      <c r="AA375" s="488">
        <f t="shared" si="246"/>
        <v>369361.6842729575</v>
      </c>
      <c r="AB375" s="488">
        <f t="shared" si="246"/>
        <v>302584.10064204247</v>
      </c>
      <c r="AC375" s="488"/>
      <c r="AD375" s="488"/>
    </row>
    <row r="376" spans="1:30">
      <c r="AB376" s="493">
        <f>+AD360</f>
        <v>17186.492349146298</v>
      </c>
      <c r="AC376" s="1" t="s">
        <v>533</v>
      </c>
    </row>
    <row r="377" spans="1:30">
      <c r="AB377" s="493">
        <f>-AD370</f>
        <v>-61390.497991188728</v>
      </c>
      <c r="AC377" s="1" t="s">
        <v>532</v>
      </c>
    </row>
    <row r="378" spans="1:30">
      <c r="AB378" s="493">
        <v>-25000</v>
      </c>
      <c r="AC378" s="1" t="s">
        <v>534</v>
      </c>
    </row>
    <row r="379" spans="1:30">
      <c r="AB379" s="494">
        <f>SUM(AB375:AB378)</f>
        <v>233380.09500000003</v>
      </c>
    </row>
    <row r="380" spans="1:30">
      <c r="AB380" s="1" t="s">
        <v>535</v>
      </c>
    </row>
  </sheetData>
  <mergeCells count="8">
    <mergeCell ref="AS5:BF5"/>
    <mergeCell ref="AS6:BF6"/>
    <mergeCell ref="C5:P5"/>
    <mergeCell ref="C6:P6"/>
    <mergeCell ref="Q5:AD5"/>
    <mergeCell ref="Q6:AD6"/>
    <mergeCell ref="AE5:AR5"/>
    <mergeCell ref="AE6:AR6"/>
  </mergeCells>
  <pageMargins left="0.75" right="0.75" top="1" bottom="1" header="0.5" footer="0.5"/>
  <pageSetup scale="62" fitToWidth="6" orientation="landscape" horizontalDpi="4294967293" r:id="rId1"/>
  <headerFooter alignWithMargins="0"/>
  <colBreaks count="1" manualBreakCount="1">
    <brk id="16" max="498" man="1"/>
  </colBreaks>
  <ignoredErrors>
    <ignoredError sqref="P286:P290 AD286:AD290 AR286:AR290 BF286:BF290 P316:P318 AD316:AD318 AR316:AR318 BF316:BF318 BF87:BF89 AR87:AR89 AD87:AD89 P87:P89 BF305:BF306 AR305:AR306 AD305:AD306 P305:P306 BF271:BF275 AR271:AR275 AD271:AD275 P271:P275 P254:P258 AD254:AD258 AR254:AR258 BF254:BF258 BF220:BF224 AR220:AR224 AD220:AD224 P220:P224 P199:P203 AD199:AD203 AR199:AR203 BF199:BF203 BF174:BF178 AR174:AR178 AD174:AD178 P174:P178 P158:P162 AD158:AD162 AR158:AR162 BF158:BF162 BF96:BF101 AR96:AR101 AD96:AD101 P96:P101 P79:P83 AD79:AD83 AR79:AR83 BF79:BF83 BF48:BF52 AR48:AR52 AD48:AD52 P48:P52 P36:P40 AD36:AD40 AR36:AR40 BF36:BF40 BF28:BF31 AR28:AR31 AD28:AD31 P28:P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E3448-4C71-4F09-A54C-F8820E9AA30E}">
  <sheetPr codeName="Sheet8">
    <tabColor rgb="FF0070C0"/>
  </sheetPr>
  <dimension ref="A1:IC129"/>
  <sheetViews>
    <sheetView showGridLines="0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G9" sqref="G9"/>
    </sheetView>
  </sheetViews>
  <sheetFormatPr defaultColWidth="9.140625" defaultRowHeight="12" customHeight="1" outlineLevelRow="1" outlineLevelCol="1"/>
  <cols>
    <col min="1" max="1" width="5.85546875" style="161" customWidth="1" collapsed="1"/>
    <col min="2" max="2" width="30.28515625" style="161" bestFit="1" customWidth="1" collapsed="1"/>
    <col min="3" max="3" width="15.85546875" style="161" hidden="1" customWidth="1" outlineLevel="1" collapsed="1"/>
    <col min="4" max="4" width="32" style="161" hidden="1" customWidth="1" outlineLevel="1" collapsed="1"/>
    <col min="5" max="5" width="10" style="161" hidden="1" customWidth="1" outlineLevel="1" collapsed="1"/>
    <col min="6" max="6" width="10" style="161" customWidth="1" collapsed="1"/>
    <col min="7" max="7" width="11.42578125" style="161" customWidth="1" collapsed="1"/>
    <col min="8" max="8" width="11.42578125" style="161" hidden="1" customWidth="1" collapsed="1"/>
    <col min="9" max="9" width="11.42578125" style="161" customWidth="1" collapsed="1"/>
    <col min="10" max="10" width="10.42578125" style="161" hidden="1" customWidth="1" collapsed="1"/>
    <col min="11" max="11" width="10" style="161" hidden="1" customWidth="1" collapsed="1"/>
    <col min="12" max="12" width="0.140625" style="161" customWidth="1" collapsed="1"/>
    <col min="13" max="13" width="11.42578125" style="161" hidden="1" customWidth="1" collapsed="1"/>
    <col min="14" max="14" width="11.42578125" style="161" customWidth="1" collapsed="1"/>
    <col min="15" max="15" width="10.42578125" style="161" hidden="1" customWidth="1" collapsed="1"/>
    <col min="16" max="16" width="10" style="161" hidden="1" customWidth="1" collapsed="1"/>
    <col min="17" max="17" width="0.140625" style="161" customWidth="1" collapsed="1"/>
    <col min="18" max="18" width="11.42578125" style="161" hidden="1" customWidth="1" collapsed="1"/>
    <col min="19" max="19" width="11.42578125" style="161" customWidth="1" collapsed="1"/>
    <col min="20" max="20" width="11.28515625" style="161" hidden="1" customWidth="1" collapsed="1"/>
    <col min="21" max="21" width="10" style="161" hidden="1" customWidth="1" collapsed="1"/>
    <col min="22" max="22" width="0.140625" style="161" customWidth="1" collapsed="1"/>
    <col min="23" max="23" width="11.42578125" style="161" hidden="1" customWidth="1" collapsed="1"/>
    <col min="24" max="24" width="11.42578125" style="161" customWidth="1" collapsed="1"/>
    <col min="25" max="25" width="11.28515625" style="161" hidden="1" customWidth="1" collapsed="1"/>
    <col min="26" max="26" width="12.140625" style="161" hidden="1" customWidth="1" collapsed="1"/>
    <col min="27" max="27" width="0.140625" style="161" customWidth="1" collapsed="1"/>
    <col min="28" max="28" width="11.42578125" style="161" hidden="1" customWidth="1" collapsed="1"/>
    <col min="29" max="29" width="11.42578125" style="161" customWidth="1" collapsed="1"/>
    <col min="30" max="30" width="11.28515625" style="161" hidden="1" customWidth="1" collapsed="1"/>
    <col min="31" max="31" width="10" style="161" hidden="1" customWidth="1" collapsed="1"/>
    <col min="32" max="32" width="0.140625" style="161" customWidth="1" collapsed="1"/>
    <col min="33" max="33" width="11.42578125" style="161" hidden="1" customWidth="1" collapsed="1"/>
    <col min="34" max="34" width="11.42578125" style="161" customWidth="1" collapsed="1"/>
    <col min="35" max="35" width="11.28515625" style="161" hidden="1" customWidth="1" collapsed="1"/>
    <col min="36" max="36" width="12.140625" style="161" hidden="1" customWidth="1" collapsed="1"/>
    <col min="37" max="37" width="0.140625" style="161" customWidth="1" collapsed="1"/>
    <col min="38" max="38" width="11.42578125" style="161" hidden="1" customWidth="1" collapsed="1"/>
    <col min="39" max="39" width="11.42578125" style="161" customWidth="1" collapsed="1"/>
    <col min="40" max="40" width="11.28515625" style="161" hidden="1" customWidth="1" collapsed="1"/>
    <col min="41" max="41" width="10" style="161" hidden="1" customWidth="1" collapsed="1"/>
    <col min="42" max="42" width="0.140625" style="161" customWidth="1" collapsed="1"/>
    <col min="43" max="43" width="11.42578125" style="161" hidden="1" customWidth="1" collapsed="1"/>
    <col min="44" max="44" width="11.42578125" style="161" customWidth="1" collapsed="1"/>
    <col min="45" max="45" width="11.28515625" style="161" hidden="1" customWidth="1" collapsed="1"/>
    <col min="46" max="46" width="12.140625" style="161" hidden="1" customWidth="1" collapsed="1"/>
    <col min="47" max="47" width="0.140625" style="161" customWidth="1" collapsed="1"/>
    <col min="48" max="48" width="11.42578125" style="161" hidden="1" customWidth="1" collapsed="1"/>
    <col min="49" max="49" width="11.42578125" style="161" customWidth="1" collapsed="1"/>
    <col min="50" max="50" width="11.28515625" style="161" hidden="1" customWidth="1" collapsed="1"/>
    <col min="51" max="51" width="10" style="161" hidden="1" customWidth="1" collapsed="1"/>
    <col min="52" max="52" width="0.140625" style="161" customWidth="1" collapsed="1"/>
    <col min="53" max="53" width="11.42578125" style="161" hidden="1" customWidth="1" collapsed="1"/>
    <col min="54" max="54" width="11.42578125" style="161" customWidth="1" collapsed="1"/>
    <col min="55" max="55" width="11.28515625" style="161" hidden="1" customWidth="1" collapsed="1"/>
    <col min="56" max="56" width="12.140625" style="161" hidden="1" customWidth="1" collapsed="1"/>
    <col min="57" max="57" width="0.140625" style="161" customWidth="1" collapsed="1"/>
    <col min="58" max="58" width="11.42578125" style="161" hidden="1" customWidth="1" collapsed="1"/>
    <col min="59" max="59" width="11.42578125" style="161" customWidth="1" collapsed="1"/>
    <col min="60" max="60" width="11.28515625" style="161" hidden="1" customWidth="1" collapsed="1"/>
    <col min="61" max="61" width="10" style="161" hidden="1" customWidth="1" collapsed="1"/>
    <col min="62" max="62" width="0.140625" style="161" customWidth="1" collapsed="1"/>
    <col min="63" max="63" width="11.42578125" style="161" hidden="1" customWidth="1" collapsed="1"/>
    <col min="64" max="64" width="11.42578125" style="161" customWidth="1" collapsed="1"/>
    <col min="65" max="65" width="11.28515625" style="161" hidden="1" customWidth="1" collapsed="1"/>
    <col min="66" max="66" width="7.28515625" style="161" hidden="1" customWidth="1" collapsed="1"/>
    <col min="67" max="67" width="9.140625" style="161" collapsed="1"/>
    <col min="68" max="237" width="9.140625" style="161"/>
    <col min="238" max="16384" width="9.140625" style="161" collapsed="1"/>
  </cols>
  <sheetData>
    <row r="1" spans="1:67" ht="15.75" outlineLevel="1">
      <c r="A1" s="510" t="s">
        <v>462</v>
      </c>
      <c r="B1" s="510"/>
      <c r="C1" s="510"/>
      <c r="D1" s="510"/>
      <c r="E1" s="510"/>
      <c r="F1" s="510"/>
      <c r="G1" s="168"/>
    </row>
    <row r="2" spans="1:67" ht="12" customHeight="1" outlineLevel="1">
      <c r="A2" s="511" t="s">
        <v>77</v>
      </c>
      <c r="B2" s="511"/>
      <c r="C2" s="511"/>
      <c r="D2" s="511"/>
      <c r="E2" s="511"/>
      <c r="F2" s="511"/>
    </row>
    <row r="3" spans="1:67" ht="12.75" outlineLevel="1">
      <c r="A3" s="511" t="s">
        <v>463</v>
      </c>
      <c r="B3" s="511"/>
      <c r="C3" s="511"/>
      <c r="D3" s="511"/>
      <c r="E3" s="511"/>
      <c r="F3" s="511"/>
    </row>
    <row r="4" spans="1:67" ht="12.75">
      <c r="A4" s="168"/>
      <c r="B4" s="168"/>
      <c r="C4" s="168"/>
      <c r="D4" s="168"/>
      <c r="E4" s="168"/>
      <c r="F4" s="168"/>
    </row>
    <row r="5" spans="1:67" ht="15" customHeight="1">
      <c r="A5" s="513" t="s">
        <v>78</v>
      </c>
      <c r="B5" s="514"/>
      <c r="C5" s="514"/>
      <c r="D5" s="514"/>
      <c r="E5" s="514"/>
      <c r="F5" s="515"/>
      <c r="G5" s="512" t="s">
        <v>479</v>
      </c>
      <c r="H5" s="503"/>
      <c r="I5" s="503"/>
      <c r="J5" s="503"/>
      <c r="K5" s="503"/>
      <c r="L5" s="503"/>
      <c r="M5" s="503"/>
      <c r="N5" s="503"/>
      <c r="O5" s="503"/>
      <c r="P5" s="504"/>
      <c r="Q5" s="166"/>
      <c r="R5" s="503" t="s">
        <v>490</v>
      </c>
      <c r="S5" s="503"/>
      <c r="T5" s="503"/>
      <c r="U5" s="503"/>
      <c r="V5" s="503"/>
      <c r="W5" s="503"/>
      <c r="X5" s="503"/>
      <c r="Y5" s="503"/>
      <c r="Z5" s="504"/>
      <c r="AA5" s="166"/>
      <c r="AB5" s="503" t="s">
        <v>482</v>
      </c>
      <c r="AC5" s="503"/>
      <c r="AD5" s="503"/>
      <c r="AE5" s="503"/>
      <c r="AF5" s="503"/>
      <c r="AG5" s="503"/>
      <c r="AH5" s="503"/>
      <c r="AI5" s="503"/>
      <c r="AJ5" s="504"/>
      <c r="AK5" s="166"/>
      <c r="AL5" s="503" t="s">
        <v>484</v>
      </c>
      <c r="AM5" s="503"/>
      <c r="AN5" s="503"/>
      <c r="AO5" s="503"/>
      <c r="AP5" s="503"/>
      <c r="AQ5" s="503"/>
      <c r="AR5" s="503"/>
      <c r="AS5" s="503"/>
      <c r="AT5" s="504"/>
      <c r="AU5" s="166"/>
      <c r="AV5" s="503" t="s">
        <v>486</v>
      </c>
      <c r="AW5" s="503"/>
      <c r="AX5" s="503"/>
      <c r="AY5" s="503"/>
      <c r="AZ5" s="503"/>
      <c r="BA5" s="503"/>
      <c r="BB5" s="503"/>
      <c r="BC5" s="503"/>
      <c r="BD5" s="504"/>
      <c r="BE5" s="166"/>
      <c r="BF5" s="503" t="s">
        <v>488</v>
      </c>
      <c r="BG5" s="503"/>
      <c r="BH5" s="503"/>
      <c r="BI5" s="503"/>
      <c r="BJ5" s="503"/>
      <c r="BK5" s="503"/>
      <c r="BL5" s="503"/>
      <c r="BM5" s="503"/>
      <c r="BN5" s="503"/>
      <c r="BO5" s="166"/>
    </row>
    <row r="6" spans="1:67" ht="15" customHeight="1">
      <c r="A6" s="516"/>
      <c r="B6" s="517"/>
      <c r="C6" s="517"/>
      <c r="D6" s="517"/>
      <c r="E6" s="517"/>
      <c r="F6" s="518"/>
      <c r="G6" s="509" t="s">
        <v>480</v>
      </c>
      <c r="H6" s="505"/>
      <c r="I6" s="505"/>
      <c r="J6" s="505"/>
      <c r="K6" s="505"/>
      <c r="L6" s="505"/>
      <c r="M6" s="505"/>
      <c r="N6" s="505"/>
      <c r="O6" s="505"/>
      <c r="P6" s="506"/>
      <c r="Q6" s="166"/>
      <c r="R6" s="505" t="s">
        <v>491</v>
      </c>
      <c r="S6" s="505"/>
      <c r="T6" s="505"/>
      <c r="U6" s="505"/>
      <c r="V6" s="505"/>
      <c r="W6" s="505"/>
      <c r="X6" s="505"/>
      <c r="Y6" s="505"/>
      <c r="Z6" s="506"/>
      <c r="AA6" s="166"/>
      <c r="AB6" s="505" t="s">
        <v>483</v>
      </c>
      <c r="AC6" s="505"/>
      <c r="AD6" s="505"/>
      <c r="AE6" s="505"/>
      <c r="AF6" s="505"/>
      <c r="AG6" s="505"/>
      <c r="AH6" s="505"/>
      <c r="AI6" s="505"/>
      <c r="AJ6" s="506"/>
      <c r="AK6" s="166"/>
      <c r="AL6" s="505" t="s">
        <v>485</v>
      </c>
      <c r="AM6" s="505"/>
      <c r="AN6" s="505"/>
      <c r="AO6" s="505"/>
      <c r="AP6" s="505"/>
      <c r="AQ6" s="505"/>
      <c r="AR6" s="505"/>
      <c r="AS6" s="505"/>
      <c r="AT6" s="506"/>
      <c r="AU6" s="166"/>
      <c r="AV6" s="505" t="s">
        <v>487</v>
      </c>
      <c r="AW6" s="505"/>
      <c r="AX6" s="505"/>
      <c r="AY6" s="505"/>
      <c r="AZ6" s="505"/>
      <c r="BA6" s="505"/>
      <c r="BB6" s="505"/>
      <c r="BC6" s="505"/>
      <c r="BD6" s="506"/>
      <c r="BE6" s="166"/>
      <c r="BF6" s="505" t="s">
        <v>489</v>
      </c>
      <c r="BG6" s="505"/>
      <c r="BH6" s="505"/>
      <c r="BI6" s="505"/>
      <c r="BJ6" s="505"/>
      <c r="BK6" s="505"/>
      <c r="BL6" s="505"/>
      <c r="BM6" s="505"/>
      <c r="BN6" s="505"/>
      <c r="BO6" s="166"/>
    </row>
    <row r="7" spans="1:67" s="174" customFormat="1" ht="39" hidden="1" customHeight="1">
      <c r="A7" s="519"/>
      <c r="B7" s="520"/>
      <c r="C7" s="520"/>
      <c r="D7" s="520"/>
      <c r="E7" s="520"/>
      <c r="F7" s="521"/>
      <c r="G7" s="522" t="s">
        <v>76</v>
      </c>
      <c r="H7" s="508" t="s">
        <v>80</v>
      </c>
      <c r="I7" s="507"/>
      <c r="J7" s="507"/>
      <c r="K7" s="507"/>
      <c r="L7" s="179"/>
      <c r="M7" s="507" t="s">
        <v>81</v>
      </c>
      <c r="N7" s="507"/>
      <c r="O7" s="507"/>
      <c r="P7" s="507"/>
      <c r="Q7" s="255"/>
      <c r="R7" s="508" t="s">
        <v>80</v>
      </c>
      <c r="S7" s="507"/>
      <c r="T7" s="507"/>
      <c r="U7" s="507"/>
      <c r="V7" s="179"/>
      <c r="W7" s="507" t="s">
        <v>81</v>
      </c>
      <c r="X7" s="507"/>
      <c r="Y7" s="507"/>
      <c r="Z7" s="507"/>
      <c r="AA7" s="255"/>
      <c r="AB7" s="508" t="s">
        <v>80</v>
      </c>
      <c r="AC7" s="507"/>
      <c r="AD7" s="507"/>
      <c r="AE7" s="507"/>
      <c r="AF7" s="179"/>
      <c r="AG7" s="507" t="s">
        <v>81</v>
      </c>
      <c r="AH7" s="507"/>
      <c r="AI7" s="507"/>
      <c r="AJ7" s="507"/>
      <c r="AK7" s="255"/>
      <c r="AL7" s="508" t="s">
        <v>80</v>
      </c>
      <c r="AM7" s="507"/>
      <c r="AN7" s="507"/>
      <c r="AO7" s="507"/>
      <c r="AP7" s="179"/>
      <c r="AQ7" s="507" t="s">
        <v>81</v>
      </c>
      <c r="AR7" s="507"/>
      <c r="AS7" s="507"/>
      <c r="AT7" s="507"/>
      <c r="AU7" s="255"/>
      <c r="AV7" s="508" t="s">
        <v>80</v>
      </c>
      <c r="AW7" s="507"/>
      <c r="AX7" s="507"/>
      <c r="AY7" s="507"/>
      <c r="AZ7" s="179"/>
      <c r="BA7" s="507" t="s">
        <v>81</v>
      </c>
      <c r="BB7" s="507"/>
      <c r="BC7" s="507"/>
      <c r="BD7" s="507"/>
      <c r="BE7" s="255"/>
      <c r="BF7" s="508" t="s">
        <v>80</v>
      </c>
      <c r="BG7" s="507"/>
      <c r="BH7" s="507"/>
      <c r="BI7" s="507"/>
      <c r="BJ7" s="179"/>
      <c r="BK7" s="507" t="s">
        <v>81</v>
      </c>
      <c r="BL7" s="507"/>
      <c r="BM7" s="507"/>
      <c r="BN7" s="507"/>
      <c r="BO7" s="258"/>
    </row>
    <row r="8" spans="1:67" s="180" customFormat="1" ht="43.5" customHeight="1">
      <c r="A8" s="175" t="s">
        <v>71</v>
      </c>
      <c r="B8" s="176" t="s">
        <v>72</v>
      </c>
      <c r="C8" s="176" t="s">
        <v>73</v>
      </c>
      <c r="D8" s="176" t="s">
        <v>74</v>
      </c>
      <c r="E8" s="177" t="s">
        <v>79</v>
      </c>
      <c r="F8" s="178" t="s">
        <v>75</v>
      </c>
      <c r="G8" s="523"/>
      <c r="H8" s="181" t="s">
        <v>24</v>
      </c>
      <c r="I8" s="419" t="s">
        <v>80</v>
      </c>
      <c r="J8" s="182"/>
      <c r="K8" s="183" t="s">
        <v>60</v>
      </c>
      <c r="L8" s="184"/>
      <c r="M8" s="182" t="s">
        <v>24</v>
      </c>
      <c r="N8" s="420" t="s">
        <v>81</v>
      </c>
      <c r="O8" s="182"/>
      <c r="P8" s="183" t="s">
        <v>60</v>
      </c>
      <c r="Q8" s="256"/>
      <c r="R8" s="181" t="s">
        <v>24</v>
      </c>
      <c r="S8" s="419" t="s">
        <v>80</v>
      </c>
      <c r="T8" s="181"/>
      <c r="U8" s="183" t="s">
        <v>60</v>
      </c>
      <c r="V8" s="184"/>
      <c r="W8" s="182" t="s">
        <v>24</v>
      </c>
      <c r="X8" s="420" t="s">
        <v>81</v>
      </c>
      <c r="Y8" s="182"/>
      <c r="Z8" s="183" t="s">
        <v>60</v>
      </c>
      <c r="AA8" s="256"/>
      <c r="AB8" s="181" t="s">
        <v>24</v>
      </c>
      <c r="AC8" s="419" t="s">
        <v>80</v>
      </c>
      <c r="AD8" s="181"/>
      <c r="AE8" s="183" t="s">
        <v>60</v>
      </c>
      <c r="AF8" s="184"/>
      <c r="AG8" s="182" t="s">
        <v>24</v>
      </c>
      <c r="AH8" s="420" t="s">
        <v>81</v>
      </c>
      <c r="AI8" s="182"/>
      <c r="AJ8" s="183" t="s">
        <v>60</v>
      </c>
      <c r="AK8" s="256"/>
      <c r="AL8" s="181" t="s">
        <v>24</v>
      </c>
      <c r="AM8" s="419" t="s">
        <v>80</v>
      </c>
      <c r="AN8" s="181"/>
      <c r="AO8" s="183" t="s">
        <v>60</v>
      </c>
      <c r="AP8" s="184"/>
      <c r="AQ8" s="182" t="s">
        <v>24</v>
      </c>
      <c r="AR8" s="420" t="s">
        <v>81</v>
      </c>
      <c r="AS8" s="182"/>
      <c r="AT8" s="183" t="s">
        <v>60</v>
      </c>
      <c r="AU8" s="256"/>
      <c r="AV8" s="181" t="s">
        <v>24</v>
      </c>
      <c r="AW8" s="419" t="s">
        <v>80</v>
      </c>
      <c r="AX8" s="181"/>
      <c r="AY8" s="183" t="s">
        <v>60</v>
      </c>
      <c r="AZ8" s="184"/>
      <c r="BA8" s="182" t="s">
        <v>24</v>
      </c>
      <c r="BB8" s="420" t="s">
        <v>81</v>
      </c>
      <c r="BC8" s="182"/>
      <c r="BD8" s="183" t="s">
        <v>60</v>
      </c>
      <c r="BE8" s="256"/>
      <c r="BF8" s="181" t="s">
        <v>24</v>
      </c>
      <c r="BG8" s="419" t="s">
        <v>80</v>
      </c>
      <c r="BH8" s="181"/>
      <c r="BI8" s="183" t="s">
        <v>60</v>
      </c>
      <c r="BJ8" s="184"/>
      <c r="BK8" s="182" t="s">
        <v>24</v>
      </c>
      <c r="BL8" s="420" t="s">
        <v>81</v>
      </c>
      <c r="BM8" s="182"/>
      <c r="BN8" s="181" t="s">
        <v>60</v>
      </c>
      <c r="BO8" s="256"/>
    </row>
    <row r="9" spans="1:67" ht="12.75" hidden="1" customHeight="1">
      <c r="A9" s="232"/>
      <c r="B9" s="185"/>
      <c r="C9" s="185"/>
      <c r="D9" s="185"/>
      <c r="E9" s="185"/>
      <c r="F9" s="232"/>
      <c r="G9" s="232"/>
      <c r="H9" s="162"/>
      <c r="I9" s="162"/>
      <c r="M9" s="162"/>
      <c r="N9" s="162"/>
      <c r="W9" s="162"/>
      <c r="X9" s="162"/>
      <c r="AG9" s="162"/>
      <c r="AH9" s="162"/>
      <c r="AQ9" s="162"/>
      <c r="AR9" s="162"/>
      <c r="BA9" s="162"/>
      <c r="BB9" s="162"/>
      <c r="BK9" s="162"/>
      <c r="BL9" s="162"/>
      <c r="BO9" s="166"/>
    </row>
    <row r="10" spans="1:67" ht="3.75" hidden="1" customHeight="1">
      <c r="A10" s="233" t="s">
        <v>418</v>
      </c>
      <c r="B10" s="234"/>
      <c r="C10" s="234"/>
      <c r="D10" s="234"/>
      <c r="E10" s="234"/>
      <c r="F10" s="235"/>
      <c r="G10" s="236"/>
      <c r="H10" s="237"/>
      <c r="I10" s="237"/>
      <c r="J10" s="165"/>
      <c r="K10" s="237"/>
      <c r="L10" s="237"/>
      <c r="M10" s="223"/>
      <c r="N10" s="223"/>
      <c r="O10" s="223"/>
      <c r="P10" s="223"/>
      <c r="R10" s="237"/>
      <c r="S10" s="237"/>
      <c r="T10" s="165"/>
      <c r="U10" s="237"/>
      <c r="V10" s="237"/>
      <c r="W10" s="223"/>
      <c r="X10" s="223"/>
      <c r="Y10" s="223"/>
      <c r="Z10" s="223"/>
      <c r="AB10" s="237"/>
      <c r="AC10" s="237"/>
      <c r="AD10" s="165"/>
      <c r="AE10" s="237"/>
      <c r="AF10" s="237"/>
      <c r="AG10" s="223"/>
      <c r="AH10" s="223"/>
      <c r="AI10" s="223"/>
      <c r="AJ10" s="223"/>
      <c r="AL10" s="237"/>
      <c r="AM10" s="237"/>
      <c r="AN10" s="165"/>
      <c r="AO10" s="237"/>
      <c r="AP10" s="237"/>
      <c r="AQ10" s="223"/>
      <c r="AR10" s="223"/>
      <c r="AS10" s="223"/>
      <c r="AT10" s="223"/>
      <c r="AV10" s="237"/>
      <c r="AW10" s="237"/>
      <c r="AX10" s="165"/>
      <c r="AY10" s="237"/>
      <c r="AZ10" s="237"/>
      <c r="BA10" s="223"/>
      <c r="BB10" s="223"/>
      <c r="BC10" s="223"/>
      <c r="BD10" s="223"/>
      <c r="BF10" s="237"/>
      <c r="BG10" s="237"/>
      <c r="BH10" s="165"/>
      <c r="BI10" s="237"/>
      <c r="BJ10" s="237"/>
      <c r="BK10" s="223"/>
      <c r="BL10" s="223"/>
      <c r="BM10" s="223"/>
      <c r="BN10" s="223"/>
      <c r="BO10" s="166"/>
    </row>
    <row r="11" spans="1:67" ht="12" customHeight="1">
      <c r="A11" s="196">
        <v>1</v>
      </c>
      <c r="B11" s="197" t="s">
        <v>427</v>
      </c>
      <c r="C11" s="197" t="s">
        <v>428</v>
      </c>
      <c r="D11" s="197" t="s">
        <v>426</v>
      </c>
      <c r="E11" s="198">
        <v>44409</v>
      </c>
      <c r="F11" s="199">
        <v>104</v>
      </c>
      <c r="G11" s="200">
        <v>103000</v>
      </c>
      <c r="H11" s="201"/>
      <c r="I11" s="201">
        <v>0</v>
      </c>
      <c r="K11" s="202">
        <f t="shared" ref="K11:K42" si="0">SUM(H11:J11)</f>
        <v>0</v>
      </c>
      <c r="L11" s="203"/>
      <c r="M11" s="204"/>
      <c r="N11" s="204">
        <v>0</v>
      </c>
      <c r="O11" s="204"/>
      <c r="P11" s="205">
        <f t="shared" ref="P11:P42" si="1">SUM(M11:O11)</f>
        <v>0</v>
      </c>
      <c r="Q11" s="166"/>
      <c r="R11" s="201"/>
      <c r="S11" s="201">
        <v>94416.666666666599</v>
      </c>
      <c r="U11" s="202">
        <f t="shared" ref="U11:U42" si="2">SUM(R11:T11)</f>
        <v>94416.666666666599</v>
      </c>
      <c r="V11" s="203"/>
      <c r="W11" s="204"/>
      <c r="X11" s="204">
        <v>0.91666666666666596</v>
      </c>
      <c r="Y11" s="204"/>
      <c r="Z11" s="205">
        <f t="shared" ref="Z11:Z42" si="3">SUM(W11:Y11)</f>
        <v>0.91666666666666596</v>
      </c>
      <c r="AA11" s="166"/>
      <c r="AB11" s="201"/>
      <c r="AC11" s="201">
        <v>105060</v>
      </c>
      <c r="AE11" s="202">
        <f t="shared" ref="AE11:AE42" si="4">SUM(AB11:AD11)</f>
        <v>105060</v>
      </c>
      <c r="AF11" s="203"/>
      <c r="AG11" s="204"/>
      <c r="AH11" s="204">
        <v>1</v>
      </c>
      <c r="AI11" s="204"/>
      <c r="AJ11" s="205">
        <f t="shared" ref="AJ11:AJ42" si="5">SUM(AG11:AI11)</f>
        <v>1</v>
      </c>
      <c r="AK11" s="166"/>
      <c r="AL11" s="201"/>
      <c r="AM11" s="201">
        <v>107161.2</v>
      </c>
      <c r="AO11" s="202">
        <f t="shared" ref="AO11:AO42" si="6">SUM(AL11:AN11)</f>
        <v>107161.2</v>
      </c>
      <c r="AP11" s="203"/>
      <c r="AQ11" s="204"/>
      <c r="AR11" s="204">
        <v>1</v>
      </c>
      <c r="AS11" s="204"/>
      <c r="AT11" s="205">
        <f t="shared" ref="AT11:AT42" si="7">SUM(AQ11:AS11)</f>
        <v>1</v>
      </c>
      <c r="AU11" s="166"/>
      <c r="AV11" s="201"/>
      <c r="AW11" s="201">
        <v>109304.424</v>
      </c>
      <c r="AY11" s="202">
        <f t="shared" ref="AY11:AY42" si="8">SUM(AV11:AX11)</f>
        <v>109304.424</v>
      </c>
      <c r="AZ11" s="203"/>
      <c r="BA11" s="204"/>
      <c r="BB11" s="204">
        <v>1</v>
      </c>
      <c r="BC11" s="204"/>
      <c r="BD11" s="205">
        <f t="shared" ref="BD11:BD42" si="9">SUM(BA11:BC11)</f>
        <v>1</v>
      </c>
      <c r="BE11" s="166"/>
      <c r="BF11" s="201"/>
      <c r="BG11" s="201">
        <v>111490.51248</v>
      </c>
      <c r="BI11" s="202">
        <f t="shared" ref="BI11:BI42" si="10">SUM(BF11:BH11)</f>
        <v>111490.51248</v>
      </c>
      <c r="BJ11" s="203"/>
      <c r="BK11" s="204"/>
      <c r="BL11" s="204">
        <v>1</v>
      </c>
      <c r="BM11" s="204"/>
      <c r="BN11" s="205">
        <f t="shared" ref="BN11:BN42" si="11">SUM(BK11:BM11)</f>
        <v>1</v>
      </c>
      <c r="BO11" s="166"/>
    </row>
    <row r="12" spans="1:67" ht="12" customHeight="1">
      <c r="A12" s="196">
        <v>6</v>
      </c>
      <c r="B12" s="197" t="s">
        <v>430</v>
      </c>
      <c r="C12" s="197" t="s">
        <v>429</v>
      </c>
      <c r="D12" s="197" t="s">
        <v>431</v>
      </c>
      <c r="E12" s="198">
        <v>44378</v>
      </c>
      <c r="F12" s="199">
        <v>101</v>
      </c>
      <c r="G12" s="200">
        <v>0</v>
      </c>
      <c r="H12" s="201"/>
      <c r="I12" s="201">
        <v>0</v>
      </c>
      <c r="K12" s="202">
        <f t="shared" si="0"/>
        <v>0</v>
      </c>
      <c r="L12" s="203"/>
      <c r="M12" s="204"/>
      <c r="N12" s="204">
        <v>0</v>
      </c>
      <c r="O12" s="204"/>
      <c r="P12" s="205">
        <f t="shared" si="1"/>
        <v>0</v>
      </c>
      <c r="Q12" s="166"/>
      <c r="R12" s="201"/>
      <c r="S12" s="201">
        <v>288000</v>
      </c>
      <c r="U12" s="202">
        <f t="shared" si="2"/>
        <v>288000</v>
      </c>
      <c r="V12" s="203"/>
      <c r="W12" s="204"/>
      <c r="X12" s="204">
        <v>6</v>
      </c>
      <c r="Y12" s="204"/>
      <c r="Z12" s="205">
        <f t="shared" si="3"/>
        <v>6</v>
      </c>
      <c r="AA12" s="166"/>
      <c r="AB12" s="201"/>
      <c r="AC12" s="201">
        <v>293760</v>
      </c>
      <c r="AE12" s="202">
        <f t="shared" si="4"/>
        <v>293760</v>
      </c>
      <c r="AF12" s="203"/>
      <c r="AG12" s="204"/>
      <c r="AH12" s="204">
        <v>6</v>
      </c>
      <c r="AI12" s="204"/>
      <c r="AJ12" s="205">
        <f t="shared" si="5"/>
        <v>6</v>
      </c>
      <c r="AK12" s="166"/>
      <c r="AL12" s="201"/>
      <c r="AM12" s="201">
        <v>299635.20000000001</v>
      </c>
      <c r="AO12" s="202">
        <f t="shared" si="6"/>
        <v>299635.20000000001</v>
      </c>
      <c r="AP12" s="203"/>
      <c r="AQ12" s="204"/>
      <c r="AR12" s="204">
        <v>6</v>
      </c>
      <c r="AS12" s="204"/>
      <c r="AT12" s="205">
        <f t="shared" si="7"/>
        <v>6</v>
      </c>
      <c r="AU12" s="166"/>
      <c r="AV12" s="201"/>
      <c r="AW12" s="201">
        <v>305627.90399999998</v>
      </c>
      <c r="AY12" s="202">
        <f t="shared" si="8"/>
        <v>305627.90399999998</v>
      </c>
      <c r="AZ12" s="203"/>
      <c r="BA12" s="204"/>
      <c r="BB12" s="204">
        <v>6</v>
      </c>
      <c r="BC12" s="204"/>
      <c r="BD12" s="205">
        <f t="shared" si="9"/>
        <v>6</v>
      </c>
      <c r="BE12" s="166"/>
      <c r="BF12" s="201"/>
      <c r="BG12" s="201">
        <v>311740.46208000003</v>
      </c>
      <c r="BI12" s="202">
        <f t="shared" si="10"/>
        <v>311740.46208000003</v>
      </c>
      <c r="BJ12" s="203"/>
      <c r="BK12" s="204"/>
      <c r="BL12" s="204">
        <v>6</v>
      </c>
      <c r="BM12" s="204"/>
      <c r="BN12" s="205">
        <f t="shared" si="11"/>
        <v>6</v>
      </c>
      <c r="BO12" s="166"/>
    </row>
    <row r="13" spans="1:67" ht="12" customHeight="1">
      <c r="A13" s="196">
        <v>1</v>
      </c>
      <c r="B13" s="197" t="s">
        <v>430</v>
      </c>
      <c r="C13" s="197" t="s">
        <v>429</v>
      </c>
      <c r="D13" s="197" t="s">
        <v>432</v>
      </c>
      <c r="E13" s="198">
        <v>44378</v>
      </c>
      <c r="F13" s="199">
        <v>101</v>
      </c>
      <c r="G13" s="200">
        <v>0</v>
      </c>
      <c r="H13" s="201"/>
      <c r="I13" s="201">
        <v>0</v>
      </c>
      <c r="K13" s="202">
        <f t="shared" si="0"/>
        <v>0</v>
      </c>
      <c r="L13" s="203"/>
      <c r="M13" s="204"/>
      <c r="N13" s="204">
        <v>0</v>
      </c>
      <c r="O13" s="204"/>
      <c r="P13" s="205">
        <f t="shared" si="1"/>
        <v>0</v>
      </c>
      <c r="Q13" s="166"/>
      <c r="R13" s="201"/>
      <c r="S13" s="201">
        <v>48000</v>
      </c>
      <c r="U13" s="202">
        <f t="shared" si="2"/>
        <v>48000</v>
      </c>
      <c r="V13" s="203"/>
      <c r="W13" s="204"/>
      <c r="X13" s="204">
        <v>1</v>
      </c>
      <c r="Y13" s="204"/>
      <c r="Z13" s="205">
        <f t="shared" si="3"/>
        <v>1</v>
      </c>
      <c r="AA13" s="166"/>
      <c r="AB13" s="201"/>
      <c r="AC13" s="201">
        <v>48960</v>
      </c>
      <c r="AE13" s="202">
        <f t="shared" si="4"/>
        <v>48960</v>
      </c>
      <c r="AF13" s="203"/>
      <c r="AG13" s="204"/>
      <c r="AH13" s="204">
        <v>1</v>
      </c>
      <c r="AI13" s="204"/>
      <c r="AJ13" s="205">
        <f t="shared" si="5"/>
        <v>1</v>
      </c>
      <c r="AK13" s="166"/>
      <c r="AL13" s="201"/>
      <c r="AM13" s="201">
        <v>49939.199999999997</v>
      </c>
      <c r="AO13" s="202">
        <f t="shared" si="6"/>
        <v>49939.199999999997</v>
      </c>
      <c r="AP13" s="203"/>
      <c r="AQ13" s="204"/>
      <c r="AR13" s="204">
        <v>1</v>
      </c>
      <c r="AS13" s="204"/>
      <c r="AT13" s="205">
        <f t="shared" si="7"/>
        <v>1</v>
      </c>
      <c r="AU13" s="166"/>
      <c r="AV13" s="201"/>
      <c r="AW13" s="201">
        <v>50937.983999999997</v>
      </c>
      <c r="AY13" s="202">
        <f t="shared" si="8"/>
        <v>50937.983999999997</v>
      </c>
      <c r="AZ13" s="203"/>
      <c r="BA13" s="204"/>
      <c r="BB13" s="204">
        <v>1</v>
      </c>
      <c r="BC13" s="204"/>
      <c r="BD13" s="205">
        <f t="shared" si="9"/>
        <v>1</v>
      </c>
      <c r="BE13" s="166"/>
      <c r="BF13" s="201"/>
      <c r="BG13" s="201">
        <v>51956.74368</v>
      </c>
      <c r="BI13" s="202">
        <f t="shared" si="10"/>
        <v>51956.74368</v>
      </c>
      <c r="BJ13" s="203"/>
      <c r="BK13" s="204"/>
      <c r="BL13" s="204">
        <v>1</v>
      </c>
      <c r="BM13" s="204"/>
      <c r="BN13" s="205">
        <f t="shared" si="11"/>
        <v>1</v>
      </c>
      <c r="BO13" s="166"/>
    </row>
    <row r="14" spans="1:67" ht="12" customHeight="1">
      <c r="A14" s="196">
        <v>1</v>
      </c>
      <c r="B14" s="197" t="s">
        <v>430</v>
      </c>
      <c r="C14" s="197" t="s">
        <v>434</v>
      </c>
      <c r="D14" s="197" t="s">
        <v>433</v>
      </c>
      <c r="E14" s="198">
        <v>44378</v>
      </c>
      <c r="F14" s="199">
        <v>101</v>
      </c>
      <c r="G14" s="200">
        <v>0</v>
      </c>
      <c r="H14" s="201"/>
      <c r="I14" s="201">
        <v>0</v>
      </c>
      <c r="K14" s="202">
        <f t="shared" si="0"/>
        <v>0</v>
      </c>
      <c r="L14" s="203"/>
      <c r="M14" s="204"/>
      <c r="N14" s="204">
        <v>0</v>
      </c>
      <c r="O14" s="204"/>
      <c r="P14" s="205">
        <f t="shared" si="1"/>
        <v>0</v>
      </c>
      <c r="Q14" s="166"/>
      <c r="R14" s="201"/>
      <c r="S14" s="201">
        <v>48000</v>
      </c>
      <c r="U14" s="202">
        <f t="shared" si="2"/>
        <v>48000</v>
      </c>
      <c r="V14" s="203"/>
      <c r="W14" s="204"/>
      <c r="X14" s="204">
        <v>1</v>
      </c>
      <c r="Y14" s="204"/>
      <c r="Z14" s="205">
        <f t="shared" si="3"/>
        <v>1</v>
      </c>
      <c r="AA14" s="166"/>
      <c r="AB14" s="201"/>
      <c r="AC14" s="201">
        <v>48960</v>
      </c>
      <c r="AE14" s="202">
        <f t="shared" si="4"/>
        <v>48960</v>
      </c>
      <c r="AF14" s="203"/>
      <c r="AG14" s="204"/>
      <c r="AH14" s="204">
        <v>1</v>
      </c>
      <c r="AI14" s="204"/>
      <c r="AJ14" s="205">
        <f t="shared" si="5"/>
        <v>1</v>
      </c>
      <c r="AK14" s="166"/>
      <c r="AL14" s="201"/>
      <c r="AM14" s="201">
        <v>49939.199999999997</v>
      </c>
      <c r="AO14" s="202">
        <f t="shared" si="6"/>
        <v>49939.199999999997</v>
      </c>
      <c r="AP14" s="203"/>
      <c r="AQ14" s="204"/>
      <c r="AR14" s="204">
        <v>1</v>
      </c>
      <c r="AS14" s="204"/>
      <c r="AT14" s="205">
        <f t="shared" si="7"/>
        <v>1</v>
      </c>
      <c r="AU14" s="166"/>
      <c r="AV14" s="201"/>
      <c r="AW14" s="201">
        <v>50937.983999999997</v>
      </c>
      <c r="AY14" s="202">
        <f t="shared" si="8"/>
        <v>50937.983999999997</v>
      </c>
      <c r="AZ14" s="203"/>
      <c r="BA14" s="204"/>
      <c r="BB14" s="204">
        <v>1</v>
      </c>
      <c r="BC14" s="204"/>
      <c r="BD14" s="205">
        <f t="shared" si="9"/>
        <v>1</v>
      </c>
      <c r="BE14" s="166"/>
      <c r="BF14" s="201"/>
      <c r="BG14" s="201">
        <v>51956.74368</v>
      </c>
      <c r="BI14" s="202">
        <f t="shared" si="10"/>
        <v>51956.74368</v>
      </c>
      <c r="BJ14" s="203"/>
      <c r="BK14" s="204"/>
      <c r="BL14" s="204">
        <v>1</v>
      </c>
      <c r="BM14" s="204"/>
      <c r="BN14" s="205">
        <f t="shared" si="11"/>
        <v>1</v>
      </c>
      <c r="BO14" s="166"/>
    </row>
    <row r="15" spans="1:67" ht="12" customHeight="1">
      <c r="A15" s="196">
        <v>0</v>
      </c>
      <c r="B15" s="197" t="s">
        <v>430</v>
      </c>
      <c r="C15" s="197" t="s">
        <v>435</v>
      </c>
      <c r="D15" s="197" t="s">
        <v>436</v>
      </c>
      <c r="E15" s="198">
        <v>44409</v>
      </c>
      <c r="F15" s="199">
        <v>102</v>
      </c>
      <c r="G15" s="200">
        <v>0</v>
      </c>
      <c r="H15" s="201"/>
      <c r="I15" s="201">
        <v>0</v>
      </c>
      <c r="K15" s="202">
        <f t="shared" si="0"/>
        <v>0</v>
      </c>
      <c r="L15" s="203"/>
      <c r="M15" s="204"/>
      <c r="N15" s="204">
        <v>0</v>
      </c>
      <c r="O15" s="204"/>
      <c r="P15" s="205">
        <f t="shared" si="1"/>
        <v>0</v>
      </c>
      <c r="Q15" s="166"/>
      <c r="R15" s="201"/>
      <c r="S15" s="201">
        <v>0</v>
      </c>
      <c r="U15" s="202">
        <f t="shared" si="2"/>
        <v>0</v>
      </c>
      <c r="V15" s="203"/>
      <c r="W15" s="204"/>
      <c r="X15" s="204">
        <v>0</v>
      </c>
      <c r="Y15" s="204"/>
      <c r="Z15" s="205">
        <f t="shared" si="3"/>
        <v>0</v>
      </c>
      <c r="AA15" s="166"/>
      <c r="AB15" s="201"/>
      <c r="AC15" s="201">
        <v>0</v>
      </c>
      <c r="AE15" s="202">
        <f t="shared" si="4"/>
        <v>0</v>
      </c>
      <c r="AF15" s="203"/>
      <c r="AG15" s="204"/>
      <c r="AH15" s="204">
        <v>0</v>
      </c>
      <c r="AI15" s="204"/>
      <c r="AJ15" s="205">
        <f t="shared" si="5"/>
        <v>0</v>
      </c>
      <c r="AK15" s="166"/>
      <c r="AL15" s="201"/>
      <c r="AM15" s="201">
        <v>0</v>
      </c>
      <c r="AO15" s="202">
        <f t="shared" si="6"/>
        <v>0</v>
      </c>
      <c r="AP15" s="203"/>
      <c r="AQ15" s="204"/>
      <c r="AR15" s="204">
        <v>0</v>
      </c>
      <c r="AS15" s="204"/>
      <c r="AT15" s="205">
        <f t="shared" si="7"/>
        <v>0</v>
      </c>
      <c r="AU15" s="166"/>
      <c r="AV15" s="201"/>
      <c r="AW15" s="201">
        <v>0</v>
      </c>
      <c r="AY15" s="202">
        <f t="shared" si="8"/>
        <v>0</v>
      </c>
      <c r="AZ15" s="203"/>
      <c r="BA15" s="204"/>
      <c r="BB15" s="204">
        <v>0</v>
      </c>
      <c r="BC15" s="204"/>
      <c r="BD15" s="205">
        <f t="shared" si="9"/>
        <v>0</v>
      </c>
      <c r="BE15" s="166"/>
      <c r="BF15" s="201"/>
      <c r="BG15" s="201">
        <v>0</v>
      </c>
      <c r="BI15" s="202">
        <f t="shared" si="10"/>
        <v>0</v>
      </c>
      <c r="BJ15" s="203"/>
      <c r="BK15" s="204"/>
      <c r="BL15" s="204">
        <v>0</v>
      </c>
      <c r="BM15" s="204"/>
      <c r="BN15" s="205">
        <f t="shared" si="11"/>
        <v>0</v>
      </c>
      <c r="BO15" s="166"/>
    </row>
    <row r="16" spans="1:67" ht="12" customHeight="1">
      <c r="A16" s="196">
        <v>1</v>
      </c>
      <c r="B16" s="197" t="s">
        <v>430</v>
      </c>
      <c r="C16" s="197" t="s">
        <v>437</v>
      </c>
      <c r="D16" s="197" t="s">
        <v>438</v>
      </c>
      <c r="E16" s="198">
        <v>44378</v>
      </c>
      <c r="F16" s="199">
        <v>107</v>
      </c>
      <c r="G16" s="200">
        <v>0</v>
      </c>
      <c r="H16" s="201"/>
      <c r="I16" s="201">
        <v>0</v>
      </c>
      <c r="K16" s="202">
        <f t="shared" si="0"/>
        <v>0</v>
      </c>
      <c r="L16" s="203"/>
      <c r="M16" s="204"/>
      <c r="N16" s="204">
        <v>0</v>
      </c>
      <c r="O16" s="204"/>
      <c r="P16" s="205">
        <f t="shared" si="1"/>
        <v>0</v>
      </c>
      <c r="Q16" s="166"/>
      <c r="R16" s="201"/>
      <c r="S16" s="201">
        <v>36000</v>
      </c>
      <c r="U16" s="202">
        <f t="shared" si="2"/>
        <v>36000</v>
      </c>
      <c r="V16" s="203"/>
      <c r="W16" s="204"/>
      <c r="X16" s="204">
        <v>1</v>
      </c>
      <c r="Y16" s="204"/>
      <c r="Z16" s="205">
        <f t="shared" si="3"/>
        <v>1</v>
      </c>
      <c r="AA16" s="166"/>
      <c r="AB16" s="201"/>
      <c r="AC16" s="201">
        <v>36720</v>
      </c>
      <c r="AE16" s="202">
        <f t="shared" si="4"/>
        <v>36720</v>
      </c>
      <c r="AF16" s="203"/>
      <c r="AG16" s="204"/>
      <c r="AH16" s="204">
        <v>1</v>
      </c>
      <c r="AI16" s="204"/>
      <c r="AJ16" s="205">
        <f t="shared" si="5"/>
        <v>1</v>
      </c>
      <c r="AK16" s="166"/>
      <c r="AL16" s="201"/>
      <c r="AM16" s="201">
        <v>37454.400000000001</v>
      </c>
      <c r="AO16" s="202">
        <f t="shared" si="6"/>
        <v>37454.400000000001</v>
      </c>
      <c r="AP16" s="203"/>
      <c r="AQ16" s="204"/>
      <c r="AR16" s="204">
        <v>1</v>
      </c>
      <c r="AS16" s="204"/>
      <c r="AT16" s="205">
        <f t="shared" si="7"/>
        <v>1</v>
      </c>
      <c r="AU16" s="166"/>
      <c r="AV16" s="201"/>
      <c r="AW16" s="201">
        <v>38203.487999999998</v>
      </c>
      <c r="AY16" s="202">
        <f t="shared" si="8"/>
        <v>38203.487999999998</v>
      </c>
      <c r="AZ16" s="203"/>
      <c r="BA16" s="204"/>
      <c r="BB16" s="204">
        <v>1</v>
      </c>
      <c r="BC16" s="204"/>
      <c r="BD16" s="205">
        <f t="shared" si="9"/>
        <v>1</v>
      </c>
      <c r="BE16" s="166"/>
      <c r="BF16" s="201"/>
      <c r="BG16" s="201">
        <v>38967.557760000003</v>
      </c>
      <c r="BI16" s="202">
        <f t="shared" si="10"/>
        <v>38967.557760000003</v>
      </c>
      <c r="BJ16" s="203"/>
      <c r="BK16" s="204"/>
      <c r="BL16" s="204">
        <v>1</v>
      </c>
      <c r="BM16" s="204"/>
      <c r="BN16" s="205">
        <f t="shared" si="11"/>
        <v>1</v>
      </c>
      <c r="BO16" s="166"/>
    </row>
    <row r="17" spans="1:67" ht="12" customHeight="1">
      <c r="A17" s="196">
        <v>1</v>
      </c>
      <c r="B17" s="197" t="s">
        <v>440</v>
      </c>
      <c r="C17" s="197" t="s">
        <v>428</v>
      </c>
      <c r="D17" s="197" t="s">
        <v>439</v>
      </c>
      <c r="E17" s="198">
        <v>44378</v>
      </c>
      <c r="F17" s="199">
        <v>107</v>
      </c>
      <c r="G17" s="200">
        <v>65000</v>
      </c>
      <c r="H17" s="201"/>
      <c r="I17" s="201">
        <v>0</v>
      </c>
      <c r="K17" s="202">
        <f t="shared" si="0"/>
        <v>0</v>
      </c>
      <c r="L17" s="203"/>
      <c r="M17" s="204"/>
      <c r="N17" s="204">
        <v>0</v>
      </c>
      <c r="O17" s="204"/>
      <c r="P17" s="205">
        <f t="shared" si="1"/>
        <v>0</v>
      </c>
      <c r="Q17" s="166"/>
      <c r="R17" s="201"/>
      <c r="S17" s="201">
        <v>65000</v>
      </c>
      <c r="U17" s="202">
        <f t="shared" si="2"/>
        <v>65000</v>
      </c>
      <c r="V17" s="203"/>
      <c r="W17" s="204"/>
      <c r="X17" s="204">
        <v>1</v>
      </c>
      <c r="Y17" s="204"/>
      <c r="Z17" s="205">
        <f t="shared" si="3"/>
        <v>1</v>
      </c>
      <c r="AA17" s="166"/>
      <c r="AB17" s="201"/>
      <c r="AC17" s="201">
        <v>66300</v>
      </c>
      <c r="AE17" s="202">
        <f t="shared" si="4"/>
        <v>66300</v>
      </c>
      <c r="AF17" s="203"/>
      <c r="AG17" s="204"/>
      <c r="AH17" s="204">
        <v>1</v>
      </c>
      <c r="AI17" s="204"/>
      <c r="AJ17" s="205">
        <f t="shared" si="5"/>
        <v>1</v>
      </c>
      <c r="AK17" s="166"/>
      <c r="AL17" s="201"/>
      <c r="AM17" s="201">
        <v>67626</v>
      </c>
      <c r="AO17" s="202">
        <f t="shared" si="6"/>
        <v>67626</v>
      </c>
      <c r="AP17" s="203"/>
      <c r="AQ17" s="204"/>
      <c r="AR17" s="204">
        <v>1</v>
      </c>
      <c r="AS17" s="204"/>
      <c r="AT17" s="205">
        <f t="shared" si="7"/>
        <v>1</v>
      </c>
      <c r="AU17" s="166"/>
      <c r="AV17" s="201"/>
      <c r="AW17" s="201">
        <v>68978.52</v>
      </c>
      <c r="AY17" s="202">
        <f t="shared" si="8"/>
        <v>68978.52</v>
      </c>
      <c r="AZ17" s="203"/>
      <c r="BA17" s="204"/>
      <c r="BB17" s="204">
        <v>1</v>
      </c>
      <c r="BC17" s="204"/>
      <c r="BD17" s="205">
        <f t="shared" si="9"/>
        <v>1</v>
      </c>
      <c r="BE17" s="166"/>
      <c r="BF17" s="201"/>
      <c r="BG17" s="201">
        <v>70358.090400000001</v>
      </c>
      <c r="BI17" s="202">
        <f t="shared" si="10"/>
        <v>70358.090400000001</v>
      </c>
      <c r="BJ17" s="203"/>
      <c r="BK17" s="204"/>
      <c r="BL17" s="204">
        <v>1</v>
      </c>
      <c r="BM17" s="204"/>
      <c r="BN17" s="205">
        <f t="shared" si="11"/>
        <v>1</v>
      </c>
      <c r="BO17" s="166"/>
    </row>
    <row r="18" spans="1:67" ht="12" customHeight="1">
      <c r="A18" s="196">
        <v>1</v>
      </c>
      <c r="B18" s="197" t="s">
        <v>441</v>
      </c>
      <c r="C18" s="197" t="s">
        <v>429</v>
      </c>
      <c r="D18" s="197" t="s">
        <v>442</v>
      </c>
      <c r="E18" s="198">
        <v>44743</v>
      </c>
      <c r="F18" s="199">
        <v>107</v>
      </c>
      <c r="G18" s="200">
        <v>0</v>
      </c>
      <c r="H18" s="201"/>
      <c r="I18" s="201">
        <v>0</v>
      </c>
      <c r="K18" s="202">
        <f t="shared" si="0"/>
        <v>0</v>
      </c>
      <c r="L18" s="203"/>
      <c r="M18" s="204"/>
      <c r="N18" s="204">
        <v>0</v>
      </c>
      <c r="O18" s="204"/>
      <c r="P18" s="205">
        <f t="shared" si="1"/>
        <v>0</v>
      </c>
      <c r="Q18" s="166"/>
      <c r="R18" s="201"/>
      <c r="S18" s="201">
        <v>0</v>
      </c>
      <c r="U18" s="202">
        <f t="shared" si="2"/>
        <v>0</v>
      </c>
      <c r="V18" s="203"/>
      <c r="W18" s="204"/>
      <c r="X18" s="204">
        <v>0</v>
      </c>
      <c r="Y18" s="204"/>
      <c r="Z18" s="205">
        <f t="shared" si="3"/>
        <v>0</v>
      </c>
      <c r="AA18" s="166"/>
      <c r="AB18" s="201"/>
      <c r="AC18" s="201">
        <v>35000</v>
      </c>
      <c r="AE18" s="202">
        <f t="shared" si="4"/>
        <v>35000</v>
      </c>
      <c r="AF18" s="203"/>
      <c r="AG18" s="204"/>
      <c r="AH18" s="204">
        <v>1</v>
      </c>
      <c r="AI18" s="204"/>
      <c r="AJ18" s="205">
        <f t="shared" si="5"/>
        <v>1</v>
      </c>
      <c r="AK18" s="166"/>
      <c r="AL18" s="201"/>
      <c r="AM18" s="201">
        <v>35700</v>
      </c>
      <c r="AO18" s="202">
        <f t="shared" si="6"/>
        <v>35700</v>
      </c>
      <c r="AP18" s="203"/>
      <c r="AQ18" s="204"/>
      <c r="AR18" s="204">
        <v>1</v>
      </c>
      <c r="AS18" s="204"/>
      <c r="AT18" s="205">
        <f t="shared" si="7"/>
        <v>1</v>
      </c>
      <c r="AU18" s="166"/>
      <c r="AV18" s="201"/>
      <c r="AW18" s="201">
        <v>36414</v>
      </c>
      <c r="AY18" s="202">
        <f t="shared" si="8"/>
        <v>36414</v>
      </c>
      <c r="AZ18" s="203"/>
      <c r="BA18" s="204"/>
      <c r="BB18" s="204">
        <v>1</v>
      </c>
      <c r="BC18" s="204"/>
      <c r="BD18" s="205">
        <f t="shared" si="9"/>
        <v>1</v>
      </c>
      <c r="BE18" s="166"/>
      <c r="BF18" s="201"/>
      <c r="BG18" s="201">
        <v>37142.28</v>
      </c>
      <c r="BI18" s="202">
        <f t="shared" si="10"/>
        <v>37142.28</v>
      </c>
      <c r="BJ18" s="203"/>
      <c r="BK18" s="204"/>
      <c r="BL18" s="204">
        <v>1</v>
      </c>
      <c r="BM18" s="204"/>
      <c r="BN18" s="205">
        <f t="shared" si="11"/>
        <v>1</v>
      </c>
      <c r="BO18" s="166"/>
    </row>
    <row r="19" spans="1:67" ht="12" customHeight="1">
      <c r="A19" s="196">
        <v>3</v>
      </c>
      <c r="B19" s="197" t="s">
        <v>441</v>
      </c>
      <c r="C19" s="197" t="s">
        <v>429</v>
      </c>
      <c r="D19" s="197" t="s">
        <v>443</v>
      </c>
      <c r="E19" s="198">
        <v>44743</v>
      </c>
      <c r="F19" s="199">
        <v>101</v>
      </c>
      <c r="G19" s="200">
        <v>0</v>
      </c>
      <c r="H19" s="201"/>
      <c r="I19" s="201">
        <v>0</v>
      </c>
      <c r="K19" s="202">
        <f t="shared" si="0"/>
        <v>0</v>
      </c>
      <c r="L19" s="203"/>
      <c r="M19" s="204"/>
      <c r="N19" s="204">
        <v>0</v>
      </c>
      <c r="O19" s="204"/>
      <c r="P19" s="205">
        <f t="shared" si="1"/>
        <v>0</v>
      </c>
      <c r="Q19" s="166"/>
      <c r="R19" s="201"/>
      <c r="S19" s="201">
        <v>0</v>
      </c>
      <c r="U19" s="202">
        <f t="shared" si="2"/>
        <v>0</v>
      </c>
      <c r="V19" s="203"/>
      <c r="W19" s="204"/>
      <c r="X19" s="204">
        <v>0</v>
      </c>
      <c r="Y19" s="204"/>
      <c r="Z19" s="205">
        <f t="shared" si="3"/>
        <v>0</v>
      </c>
      <c r="AA19" s="166"/>
      <c r="AB19" s="201"/>
      <c r="AC19" s="201">
        <v>147000</v>
      </c>
      <c r="AE19" s="202">
        <f t="shared" si="4"/>
        <v>147000</v>
      </c>
      <c r="AF19" s="203"/>
      <c r="AG19" s="204"/>
      <c r="AH19" s="204">
        <v>3</v>
      </c>
      <c r="AI19" s="204"/>
      <c r="AJ19" s="205">
        <f t="shared" si="5"/>
        <v>3</v>
      </c>
      <c r="AK19" s="166"/>
      <c r="AL19" s="201"/>
      <c r="AM19" s="201">
        <v>149940</v>
      </c>
      <c r="AO19" s="202">
        <f t="shared" si="6"/>
        <v>149940</v>
      </c>
      <c r="AP19" s="203"/>
      <c r="AQ19" s="204"/>
      <c r="AR19" s="204">
        <v>3</v>
      </c>
      <c r="AS19" s="204"/>
      <c r="AT19" s="205">
        <f t="shared" si="7"/>
        <v>3</v>
      </c>
      <c r="AU19" s="166"/>
      <c r="AV19" s="201"/>
      <c r="AW19" s="201">
        <v>152938.79999999999</v>
      </c>
      <c r="AY19" s="202">
        <f t="shared" si="8"/>
        <v>152938.79999999999</v>
      </c>
      <c r="AZ19" s="203"/>
      <c r="BA19" s="204"/>
      <c r="BB19" s="204">
        <v>3</v>
      </c>
      <c r="BC19" s="204"/>
      <c r="BD19" s="205">
        <f t="shared" si="9"/>
        <v>3</v>
      </c>
      <c r="BE19" s="166"/>
      <c r="BF19" s="201"/>
      <c r="BG19" s="201">
        <v>155997.576</v>
      </c>
      <c r="BI19" s="202">
        <f t="shared" si="10"/>
        <v>155997.576</v>
      </c>
      <c r="BJ19" s="203"/>
      <c r="BK19" s="204"/>
      <c r="BL19" s="204">
        <v>3</v>
      </c>
      <c r="BM19" s="204"/>
      <c r="BN19" s="205">
        <f t="shared" si="11"/>
        <v>3</v>
      </c>
      <c r="BO19" s="166"/>
    </row>
    <row r="20" spans="1:67" ht="12" customHeight="1">
      <c r="A20" s="196">
        <v>1</v>
      </c>
      <c r="B20" s="197" t="s">
        <v>441</v>
      </c>
      <c r="C20" s="197" t="s">
        <v>435</v>
      </c>
      <c r="D20" s="197" t="s">
        <v>436</v>
      </c>
      <c r="E20" s="198">
        <v>44743</v>
      </c>
      <c r="F20" s="199">
        <v>102</v>
      </c>
      <c r="G20" s="200">
        <v>0</v>
      </c>
      <c r="H20" s="201"/>
      <c r="I20" s="201">
        <v>0</v>
      </c>
      <c r="K20" s="202">
        <f t="shared" si="0"/>
        <v>0</v>
      </c>
      <c r="L20" s="203"/>
      <c r="M20" s="204"/>
      <c r="N20" s="204">
        <v>0</v>
      </c>
      <c r="O20" s="204"/>
      <c r="P20" s="205">
        <f t="shared" si="1"/>
        <v>0</v>
      </c>
      <c r="Q20" s="166"/>
      <c r="R20" s="201"/>
      <c r="S20" s="201">
        <v>0</v>
      </c>
      <c r="U20" s="202">
        <f t="shared" si="2"/>
        <v>0</v>
      </c>
      <c r="V20" s="203"/>
      <c r="W20" s="204"/>
      <c r="X20" s="204">
        <v>0</v>
      </c>
      <c r="Y20" s="204"/>
      <c r="Z20" s="205">
        <f t="shared" si="3"/>
        <v>0</v>
      </c>
      <c r="AA20" s="166"/>
      <c r="AB20" s="201"/>
      <c r="AC20" s="201">
        <v>39520</v>
      </c>
      <c r="AE20" s="202">
        <f t="shared" si="4"/>
        <v>39520</v>
      </c>
      <c r="AF20" s="203"/>
      <c r="AG20" s="204"/>
      <c r="AH20" s="204">
        <v>1</v>
      </c>
      <c r="AI20" s="204"/>
      <c r="AJ20" s="205">
        <f t="shared" si="5"/>
        <v>1</v>
      </c>
      <c r="AK20" s="166"/>
      <c r="AL20" s="201"/>
      <c r="AM20" s="201">
        <v>40310.400000000001</v>
      </c>
      <c r="AO20" s="202">
        <f t="shared" si="6"/>
        <v>40310.400000000001</v>
      </c>
      <c r="AP20" s="203"/>
      <c r="AQ20" s="204"/>
      <c r="AR20" s="204">
        <v>1</v>
      </c>
      <c r="AS20" s="204"/>
      <c r="AT20" s="205">
        <f t="shared" si="7"/>
        <v>1</v>
      </c>
      <c r="AU20" s="166"/>
      <c r="AV20" s="201"/>
      <c r="AW20" s="201">
        <v>41116.608</v>
      </c>
      <c r="AY20" s="202">
        <f t="shared" si="8"/>
        <v>41116.608</v>
      </c>
      <c r="AZ20" s="203"/>
      <c r="BA20" s="204"/>
      <c r="BB20" s="204">
        <v>1</v>
      </c>
      <c r="BC20" s="204"/>
      <c r="BD20" s="205">
        <f t="shared" si="9"/>
        <v>1</v>
      </c>
      <c r="BE20" s="166"/>
      <c r="BF20" s="201"/>
      <c r="BG20" s="201">
        <v>41938.940159999998</v>
      </c>
      <c r="BI20" s="202">
        <f t="shared" si="10"/>
        <v>41938.940159999998</v>
      </c>
      <c r="BJ20" s="203"/>
      <c r="BK20" s="204"/>
      <c r="BL20" s="204">
        <v>1</v>
      </c>
      <c r="BM20" s="204"/>
      <c r="BN20" s="205">
        <f t="shared" si="11"/>
        <v>1</v>
      </c>
      <c r="BO20" s="166"/>
    </row>
    <row r="21" spans="1:67" ht="12" customHeight="1">
      <c r="A21" s="196">
        <v>1</v>
      </c>
      <c r="B21" s="197" t="s">
        <v>441</v>
      </c>
      <c r="C21" s="197" t="s">
        <v>437</v>
      </c>
      <c r="D21" s="197" t="s">
        <v>438</v>
      </c>
      <c r="E21" s="198">
        <v>44774</v>
      </c>
      <c r="F21" s="199">
        <v>107</v>
      </c>
      <c r="G21" s="200">
        <v>0</v>
      </c>
      <c r="H21" s="201"/>
      <c r="I21" s="201">
        <v>0</v>
      </c>
      <c r="K21" s="202">
        <f t="shared" si="0"/>
        <v>0</v>
      </c>
      <c r="L21" s="203"/>
      <c r="M21" s="204"/>
      <c r="N21" s="204">
        <v>0</v>
      </c>
      <c r="O21" s="204"/>
      <c r="P21" s="205">
        <f t="shared" si="1"/>
        <v>0</v>
      </c>
      <c r="Q21" s="166"/>
      <c r="R21" s="201"/>
      <c r="S21" s="201">
        <v>0</v>
      </c>
      <c r="U21" s="202">
        <f t="shared" si="2"/>
        <v>0</v>
      </c>
      <c r="V21" s="203"/>
      <c r="W21" s="204"/>
      <c r="X21" s="204">
        <v>0</v>
      </c>
      <c r="Y21" s="204"/>
      <c r="Z21" s="205">
        <f t="shared" si="3"/>
        <v>0</v>
      </c>
      <c r="AA21" s="166"/>
      <c r="AB21" s="201"/>
      <c r="AC21" s="201">
        <v>35880</v>
      </c>
      <c r="AE21" s="202">
        <f t="shared" si="4"/>
        <v>35880</v>
      </c>
      <c r="AF21" s="203"/>
      <c r="AG21" s="204"/>
      <c r="AH21" s="204">
        <v>0.95833333333333304</v>
      </c>
      <c r="AI21" s="204"/>
      <c r="AJ21" s="205">
        <f t="shared" si="5"/>
        <v>0.95833333333333304</v>
      </c>
      <c r="AK21" s="166"/>
      <c r="AL21" s="201"/>
      <c r="AM21" s="201">
        <v>38188.800000000003</v>
      </c>
      <c r="AO21" s="202">
        <f t="shared" si="6"/>
        <v>38188.800000000003</v>
      </c>
      <c r="AP21" s="203"/>
      <c r="AQ21" s="204"/>
      <c r="AR21" s="204">
        <v>1</v>
      </c>
      <c r="AS21" s="204"/>
      <c r="AT21" s="205">
        <f t="shared" si="7"/>
        <v>1</v>
      </c>
      <c r="AU21" s="166"/>
      <c r="AV21" s="201"/>
      <c r="AW21" s="201">
        <v>38952.576000000001</v>
      </c>
      <c r="AY21" s="202">
        <f t="shared" si="8"/>
        <v>38952.576000000001</v>
      </c>
      <c r="AZ21" s="203"/>
      <c r="BA21" s="204"/>
      <c r="BB21" s="204">
        <v>1</v>
      </c>
      <c r="BC21" s="204"/>
      <c r="BD21" s="205">
        <f t="shared" si="9"/>
        <v>1</v>
      </c>
      <c r="BE21" s="166"/>
      <c r="BF21" s="201"/>
      <c r="BG21" s="201">
        <v>39731.627520000002</v>
      </c>
      <c r="BI21" s="202">
        <f t="shared" si="10"/>
        <v>39731.627520000002</v>
      </c>
      <c r="BJ21" s="203"/>
      <c r="BK21" s="204"/>
      <c r="BL21" s="204">
        <v>1</v>
      </c>
      <c r="BM21" s="204"/>
      <c r="BN21" s="205">
        <f t="shared" si="11"/>
        <v>1</v>
      </c>
      <c r="BO21" s="166"/>
    </row>
    <row r="22" spans="1:67" ht="12" customHeight="1">
      <c r="A22" s="196">
        <v>4</v>
      </c>
      <c r="B22" s="197" t="s">
        <v>444</v>
      </c>
      <c r="C22" s="197" t="s">
        <v>429</v>
      </c>
      <c r="D22" s="197" t="s">
        <v>443</v>
      </c>
      <c r="E22" s="198">
        <v>45108</v>
      </c>
      <c r="F22" s="199">
        <v>101</v>
      </c>
      <c r="G22" s="200">
        <v>0</v>
      </c>
      <c r="H22" s="201"/>
      <c r="I22" s="201">
        <v>0</v>
      </c>
      <c r="K22" s="202">
        <f t="shared" si="0"/>
        <v>0</v>
      </c>
      <c r="L22" s="203"/>
      <c r="M22" s="204"/>
      <c r="N22" s="204">
        <v>0</v>
      </c>
      <c r="O22" s="204"/>
      <c r="P22" s="205">
        <f t="shared" si="1"/>
        <v>0</v>
      </c>
      <c r="Q22" s="166"/>
      <c r="R22" s="201"/>
      <c r="S22" s="201">
        <v>0</v>
      </c>
      <c r="U22" s="202">
        <f t="shared" si="2"/>
        <v>0</v>
      </c>
      <c r="V22" s="203"/>
      <c r="W22" s="204"/>
      <c r="X22" s="204">
        <v>0</v>
      </c>
      <c r="Y22" s="204"/>
      <c r="Z22" s="205">
        <f t="shared" si="3"/>
        <v>0</v>
      </c>
      <c r="AA22" s="166"/>
      <c r="AB22" s="201"/>
      <c r="AC22" s="201">
        <v>0</v>
      </c>
      <c r="AE22" s="202">
        <f t="shared" si="4"/>
        <v>0</v>
      </c>
      <c r="AF22" s="203"/>
      <c r="AG22" s="204"/>
      <c r="AH22" s="204">
        <v>0</v>
      </c>
      <c r="AI22" s="204"/>
      <c r="AJ22" s="205">
        <f t="shared" si="5"/>
        <v>0</v>
      </c>
      <c r="AK22" s="166"/>
      <c r="AL22" s="201"/>
      <c r="AM22" s="201">
        <v>204000</v>
      </c>
      <c r="AO22" s="202">
        <f t="shared" si="6"/>
        <v>204000</v>
      </c>
      <c r="AP22" s="203"/>
      <c r="AQ22" s="204"/>
      <c r="AR22" s="204">
        <v>4</v>
      </c>
      <c r="AS22" s="204"/>
      <c r="AT22" s="205">
        <f t="shared" si="7"/>
        <v>4</v>
      </c>
      <c r="AU22" s="166"/>
      <c r="AV22" s="201"/>
      <c r="AW22" s="201">
        <v>208080</v>
      </c>
      <c r="AY22" s="202">
        <f t="shared" si="8"/>
        <v>208080</v>
      </c>
      <c r="AZ22" s="203"/>
      <c r="BA22" s="204"/>
      <c r="BB22" s="204">
        <v>4</v>
      </c>
      <c r="BC22" s="204"/>
      <c r="BD22" s="205">
        <f t="shared" si="9"/>
        <v>4</v>
      </c>
      <c r="BE22" s="166"/>
      <c r="BF22" s="201"/>
      <c r="BG22" s="201">
        <v>212241.6</v>
      </c>
      <c r="BI22" s="202">
        <f t="shared" si="10"/>
        <v>212241.6</v>
      </c>
      <c r="BJ22" s="203"/>
      <c r="BK22" s="204"/>
      <c r="BL22" s="204">
        <v>4</v>
      </c>
      <c r="BM22" s="204"/>
      <c r="BN22" s="205">
        <f t="shared" si="11"/>
        <v>4</v>
      </c>
      <c r="BO22" s="166"/>
    </row>
    <row r="23" spans="1:67" ht="12" customHeight="1">
      <c r="A23" s="196">
        <v>1</v>
      </c>
      <c r="B23" s="197" t="s">
        <v>444</v>
      </c>
      <c r="C23" s="197" t="s">
        <v>435</v>
      </c>
      <c r="D23" s="197" t="s">
        <v>436</v>
      </c>
      <c r="E23" s="198">
        <v>45108</v>
      </c>
      <c r="F23" s="199">
        <v>102</v>
      </c>
      <c r="G23" s="200">
        <v>0</v>
      </c>
      <c r="H23" s="201"/>
      <c r="I23" s="201">
        <v>0</v>
      </c>
      <c r="K23" s="202">
        <f t="shared" si="0"/>
        <v>0</v>
      </c>
      <c r="L23" s="203"/>
      <c r="M23" s="204"/>
      <c r="N23" s="204">
        <v>0</v>
      </c>
      <c r="O23" s="204"/>
      <c r="P23" s="205">
        <f t="shared" si="1"/>
        <v>0</v>
      </c>
      <c r="Q23" s="166"/>
      <c r="R23" s="201"/>
      <c r="S23" s="201">
        <v>0</v>
      </c>
      <c r="U23" s="202">
        <f t="shared" si="2"/>
        <v>0</v>
      </c>
      <c r="V23" s="203"/>
      <c r="W23" s="204"/>
      <c r="X23" s="204">
        <v>0</v>
      </c>
      <c r="Y23" s="204"/>
      <c r="Z23" s="205">
        <f t="shared" si="3"/>
        <v>0</v>
      </c>
      <c r="AA23" s="166"/>
      <c r="AB23" s="201"/>
      <c r="AC23" s="201">
        <v>0</v>
      </c>
      <c r="AE23" s="202">
        <f t="shared" si="4"/>
        <v>0</v>
      </c>
      <c r="AF23" s="203"/>
      <c r="AG23" s="204"/>
      <c r="AH23" s="204">
        <v>0</v>
      </c>
      <c r="AI23" s="204"/>
      <c r="AJ23" s="205">
        <f t="shared" si="5"/>
        <v>0</v>
      </c>
      <c r="AK23" s="166"/>
      <c r="AL23" s="201"/>
      <c r="AM23" s="201">
        <v>41600</v>
      </c>
      <c r="AO23" s="202">
        <f t="shared" si="6"/>
        <v>41600</v>
      </c>
      <c r="AP23" s="203"/>
      <c r="AQ23" s="204"/>
      <c r="AR23" s="204">
        <v>1</v>
      </c>
      <c r="AS23" s="204"/>
      <c r="AT23" s="205">
        <f t="shared" si="7"/>
        <v>1</v>
      </c>
      <c r="AU23" s="166"/>
      <c r="AV23" s="201"/>
      <c r="AW23" s="201">
        <v>42432</v>
      </c>
      <c r="AY23" s="202">
        <f t="shared" si="8"/>
        <v>42432</v>
      </c>
      <c r="AZ23" s="203"/>
      <c r="BA23" s="204"/>
      <c r="BB23" s="204">
        <v>1</v>
      </c>
      <c r="BC23" s="204"/>
      <c r="BD23" s="205">
        <f t="shared" si="9"/>
        <v>1</v>
      </c>
      <c r="BE23" s="166"/>
      <c r="BF23" s="201"/>
      <c r="BG23" s="201">
        <v>43280.639999999999</v>
      </c>
      <c r="BI23" s="202">
        <f t="shared" si="10"/>
        <v>43280.639999999999</v>
      </c>
      <c r="BJ23" s="203"/>
      <c r="BK23" s="204"/>
      <c r="BL23" s="204">
        <v>1</v>
      </c>
      <c r="BM23" s="204"/>
      <c r="BN23" s="205">
        <f t="shared" si="11"/>
        <v>1</v>
      </c>
      <c r="BO23" s="166"/>
    </row>
    <row r="24" spans="1:67" ht="12" customHeight="1">
      <c r="A24" s="196">
        <v>1</v>
      </c>
      <c r="B24" s="197" t="s">
        <v>444</v>
      </c>
      <c r="C24" s="197" t="s">
        <v>446</v>
      </c>
      <c r="D24" s="197" t="s">
        <v>445</v>
      </c>
      <c r="E24" s="198">
        <v>45108</v>
      </c>
      <c r="F24" s="199">
        <v>101</v>
      </c>
      <c r="G24" s="200">
        <v>0</v>
      </c>
      <c r="H24" s="201"/>
      <c r="I24" s="201">
        <v>0</v>
      </c>
      <c r="K24" s="202">
        <f t="shared" si="0"/>
        <v>0</v>
      </c>
      <c r="L24" s="203"/>
      <c r="M24" s="204"/>
      <c r="N24" s="204">
        <v>0</v>
      </c>
      <c r="O24" s="204"/>
      <c r="P24" s="205">
        <f t="shared" si="1"/>
        <v>0</v>
      </c>
      <c r="Q24" s="166"/>
      <c r="R24" s="201"/>
      <c r="S24" s="201">
        <v>0</v>
      </c>
      <c r="U24" s="202">
        <f t="shared" si="2"/>
        <v>0</v>
      </c>
      <c r="V24" s="203"/>
      <c r="W24" s="204"/>
      <c r="X24" s="204">
        <v>0</v>
      </c>
      <c r="Y24" s="204"/>
      <c r="Z24" s="205">
        <f t="shared" si="3"/>
        <v>0</v>
      </c>
      <c r="AA24" s="166"/>
      <c r="AB24" s="201"/>
      <c r="AC24" s="201">
        <v>0</v>
      </c>
      <c r="AE24" s="202">
        <f t="shared" si="4"/>
        <v>0</v>
      </c>
      <c r="AF24" s="203"/>
      <c r="AG24" s="204"/>
      <c r="AH24" s="204">
        <v>0</v>
      </c>
      <c r="AI24" s="204"/>
      <c r="AJ24" s="205">
        <f t="shared" si="5"/>
        <v>0</v>
      </c>
      <c r="AK24" s="166"/>
      <c r="AL24" s="201"/>
      <c r="AM24" s="201">
        <v>51000</v>
      </c>
      <c r="AO24" s="202">
        <f t="shared" si="6"/>
        <v>51000</v>
      </c>
      <c r="AP24" s="203"/>
      <c r="AQ24" s="204"/>
      <c r="AR24" s="204">
        <v>1</v>
      </c>
      <c r="AS24" s="204"/>
      <c r="AT24" s="205">
        <f t="shared" si="7"/>
        <v>1</v>
      </c>
      <c r="AU24" s="166"/>
      <c r="AV24" s="201"/>
      <c r="AW24" s="201">
        <v>52020</v>
      </c>
      <c r="AY24" s="202">
        <f t="shared" si="8"/>
        <v>52020</v>
      </c>
      <c r="AZ24" s="203"/>
      <c r="BA24" s="204"/>
      <c r="BB24" s="204">
        <v>1</v>
      </c>
      <c r="BC24" s="204"/>
      <c r="BD24" s="205">
        <f t="shared" si="9"/>
        <v>1</v>
      </c>
      <c r="BE24" s="166"/>
      <c r="BF24" s="201"/>
      <c r="BG24" s="201">
        <v>53060.4</v>
      </c>
      <c r="BI24" s="202">
        <f t="shared" si="10"/>
        <v>53060.4</v>
      </c>
      <c r="BJ24" s="203"/>
      <c r="BK24" s="204"/>
      <c r="BL24" s="204">
        <v>1</v>
      </c>
      <c r="BM24" s="204"/>
      <c r="BN24" s="205">
        <f t="shared" si="11"/>
        <v>1</v>
      </c>
      <c r="BO24" s="166"/>
    </row>
    <row r="25" spans="1:67" ht="12" customHeight="1">
      <c r="A25" s="196">
        <v>1</v>
      </c>
      <c r="B25" s="197" t="s">
        <v>444</v>
      </c>
      <c r="C25" s="197" t="s">
        <v>429</v>
      </c>
      <c r="D25" s="197" t="s">
        <v>432</v>
      </c>
      <c r="E25" s="198">
        <v>45108</v>
      </c>
      <c r="F25" s="199">
        <v>101</v>
      </c>
      <c r="G25" s="200"/>
      <c r="H25" s="201"/>
      <c r="I25" s="201">
        <v>0</v>
      </c>
      <c r="K25" s="202">
        <f t="shared" si="0"/>
        <v>0</v>
      </c>
      <c r="L25" s="203"/>
      <c r="M25" s="204"/>
      <c r="N25" s="204">
        <v>0</v>
      </c>
      <c r="O25" s="204"/>
      <c r="P25" s="205">
        <f t="shared" si="1"/>
        <v>0</v>
      </c>
      <c r="Q25" s="166"/>
      <c r="R25" s="201"/>
      <c r="S25" s="201">
        <v>0</v>
      </c>
      <c r="U25" s="202">
        <f t="shared" si="2"/>
        <v>0</v>
      </c>
      <c r="V25" s="203"/>
      <c r="W25" s="204"/>
      <c r="X25" s="204">
        <v>0</v>
      </c>
      <c r="Y25" s="204"/>
      <c r="Z25" s="205">
        <f t="shared" si="3"/>
        <v>0</v>
      </c>
      <c r="AA25" s="166"/>
      <c r="AB25" s="201"/>
      <c r="AC25" s="201">
        <v>0</v>
      </c>
      <c r="AE25" s="202">
        <f t="shared" si="4"/>
        <v>0</v>
      </c>
      <c r="AF25" s="203"/>
      <c r="AG25" s="204"/>
      <c r="AH25" s="204">
        <v>0</v>
      </c>
      <c r="AI25" s="204"/>
      <c r="AJ25" s="205">
        <f t="shared" si="5"/>
        <v>0</v>
      </c>
      <c r="AK25" s="166"/>
      <c r="AL25" s="201"/>
      <c r="AM25" s="201">
        <v>51000</v>
      </c>
      <c r="AO25" s="202">
        <f t="shared" si="6"/>
        <v>51000</v>
      </c>
      <c r="AP25" s="203"/>
      <c r="AQ25" s="204"/>
      <c r="AR25" s="204">
        <v>1</v>
      </c>
      <c r="AS25" s="204"/>
      <c r="AT25" s="205">
        <f t="shared" si="7"/>
        <v>1</v>
      </c>
      <c r="AU25" s="166"/>
      <c r="AV25" s="201"/>
      <c r="AW25" s="201">
        <v>52020</v>
      </c>
      <c r="AY25" s="202">
        <f t="shared" si="8"/>
        <v>52020</v>
      </c>
      <c r="AZ25" s="203"/>
      <c r="BA25" s="204"/>
      <c r="BB25" s="204">
        <v>1</v>
      </c>
      <c r="BC25" s="204"/>
      <c r="BD25" s="205">
        <f t="shared" si="9"/>
        <v>1</v>
      </c>
      <c r="BE25" s="166"/>
      <c r="BF25" s="201"/>
      <c r="BG25" s="201">
        <v>53060.4</v>
      </c>
      <c r="BI25" s="202">
        <f t="shared" si="10"/>
        <v>53060.4</v>
      </c>
      <c r="BJ25" s="203"/>
      <c r="BK25" s="204"/>
      <c r="BL25" s="204">
        <v>1</v>
      </c>
      <c r="BM25" s="204"/>
      <c r="BN25" s="205">
        <f t="shared" si="11"/>
        <v>1</v>
      </c>
      <c r="BO25" s="166"/>
    </row>
    <row r="26" spans="1:67" ht="12" customHeight="1">
      <c r="A26" s="196">
        <v>1</v>
      </c>
      <c r="B26" s="197" t="s">
        <v>444</v>
      </c>
      <c r="C26" s="197" t="s">
        <v>446</v>
      </c>
      <c r="D26" s="197" t="s">
        <v>447</v>
      </c>
      <c r="E26" s="198">
        <v>45108</v>
      </c>
      <c r="F26" s="199">
        <v>104</v>
      </c>
      <c r="G26" s="200">
        <v>0</v>
      </c>
      <c r="H26" s="201"/>
      <c r="I26" s="201">
        <v>0</v>
      </c>
      <c r="K26" s="202">
        <f t="shared" si="0"/>
        <v>0</v>
      </c>
      <c r="L26" s="203"/>
      <c r="M26" s="204"/>
      <c r="N26" s="204">
        <v>0</v>
      </c>
      <c r="O26" s="204"/>
      <c r="P26" s="205">
        <f t="shared" si="1"/>
        <v>0</v>
      </c>
      <c r="Q26" s="166"/>
      <c r="R26" s="201"/>
      <c r="S26" s="201">
        <v>0</v>
      </c>
      <c r="U26" s="202">
        <f t="shared" si="2"/>
        <v>0</v>
      </c>
      <c r="V26" s="203"/>
      <c r="W26" s="204"/>
      <c r="X26" s="204">
        <v>0</v>
      </c>
      <c r="Y26" s="204"/>
      <c r="Z26" s="205">
        <f t="shared" si="3"/>
        <v>0</v>
      </c>
      <c r="AA26" s="166"/>
      <c r="AB26" s="201"/>
      <c r="AC26" s="201">
        <v>0</v>
      </c>
      <c r="AE26" s="202">
        <f t="shared" si="4"/>
        <v>0</v>
      </c>
      <c r="AF26" s="203"/>
      <c r="AG26" s="204"/>
      <c r="AH26" s="204">
        <v>0</v>
      </c>
      <c r="AI26" s="204"/>
      <c r="AJ26" s="205">
        <f t="shared" si="5"/>
        <v>0</v>
      </c>
      <c r="AK26" s="166"/>
      <c r="AL26" s="201"/>
      <c r="AM26" s="201">
        <v>65000</v>
      </c>
      <c r="AO26" s="202">
        <f t="shared" si="6"/>
        <v>65000</v>
      </c>
      <c r="AP26" s="203"/>
      <c r="AQ26" s="204"/>
      <c r="AR26" s="204">
        <v>1</v>
      </c>
      <c r="AS26" s="204"/>
      <c r="AT26" s="205">
        <f t="shared" si="7"/>
        <v>1</v>
      </c>
      <c r="AU26" s="166"/>
      <c r="AV26" s="201"/>
      <c r="AW26" s="201">
        <v>66300</v>
      </c>
      <c r="AY26" s="202">
        <f t="shared" si="8"/>
        <v>66300</v>
      </c>
      <c r="AZ26" s="203"/>
      <c r="BA26" s="204"/>
      <c r="BB26" s="204">
        <v>1</v>
      </c>
      <c r="BC26" s="204"/>
      <c r="BD26" s="205">
        <f t="shared" si="9"/>
        <v>1</v>
      </c>
      <c r="BE26" s="166"/>
      <c r="BF26" s="201"/>
      <c r="BG26" s="201">
        <v>67626</v>
      </c>
      <c r="BI26" s="202">
        <f t="shared" si="10"/>
        <v>67626</v>
      </c>
      <c r="BJ26" s="203"/>
      <c r="BK26" s="204"/>
      <c r="BL26" s="204">
        <v>1</v>
      </c>
      <c r="BM26" s="204"/>
      <c r="BN26" s="205">
        <f t="shared" si="11"/>
        <v>1</v>
      </c>
      <c r="BO26" s="166"/>
    </row>
    <row r="27" spans="1:67" ht="12" customHeight="1">
      <c r="A27" s="196">
        <v>3</v>
      </c>
      <c r="B27" s="197" t="s">
        <v>448</v>
      </c>
      <c r="C27" s="197" t="s">
        <v>429</v>
      </c>
      <c r="D27" s="197" t="s">
        <v>443</v>
      </c>
      <c r="E27" s="198">
        <v>45474</v>
      </c>
      <c r="F27" s="199">
        <v>101</v>
      </c>
      <c r="G27" s="200">
        <v>0</v>
      </c>
      <c r="H27" s="201"/>
      <c r="I27" s="201">
        <v>0</v>
      </c>
      <c r="K27" s="202">
        <f t="shared" si="0"/>
        <v>0</v>
      </c>
      <c r="L27" s="203"/>
      <c r="M27" s="204"/>
      <c r="N27" s="204">
        <v>0</v>
      </c>
      <c r="O27" s="204"/>
      <c r="P27" s="205">
        <f t="shared" si="1"/>
        <v>0</v>
      </c>
      <c r="Q27" s="166"/>
      <c r="R27" s="201"/>
      <c r="S27" s="201">
        <v>0</v>
      </c>
      <c r="U27" s="202">
        <f t="shared" si="2"/>
        <v>0</v>
      </c>
      <c r="V27" s="203"/>
      <c r="W27" s="204"/>
      <c r="X27" s="204">
        <v>0</v>
      </c>
      <c r="Y27" s="204"/>
      <c r="Z27" s="205">
        <f t="shared" si="3"/>
        <v>0</v>
      </c>
      <c r="AA27" s="166"/>
      <c r="AB27" s="201"/>
      <c r="AC27" s="201">
        <v>0</v>
      </c>
      <c r="AE27" s="202">
        <f t="shared" si="4"/>
        <v>0</v>
      </c>
      <c r="AF27" s="203"/>
      <c r="AG27" s="204"/>
      <c r="AH27" s="204">
        <v>0</v>
      </c>
      <c r="AI27" s="204"/>
      <c r="AJ27" s="205">
        <f t="shared" si="5"/>
        <v>0</v>
      </c>
      <c r="AK27" s="166"/>
      <c r="AL27" s="201"/>
      <c r="AM27" s="201">
        <v>0</v>
      </c>
      <c r="AO27" s="202">
        <f t="shared" si="6"/>
        <v>0</v>
      </c>
      <c r="AP27" s="203"/>
      <c r="AQ27" s="204"/>
      <c r="AR27" s="204">
        <v>0</v>
      </c>
      <c r="AS27" s="204"/>
      <c r="AT27" s="205">
        <f t="shared" si="7"/>
        <v>0</v>
      </c>
      <c r="AU27" s="166"/>
      <c r="AV27" s="201"/>
      <c r="AW27" s="201">
        <v>154500</v>
      </c>
      <c r="AY27" s="202">
        <f t="shared" si="8"/>
        <v>154500</v>
      </c>
      <c r="AZ27" s="203"/>
      <c r="BA27" s="204"/>
      <c r="BB27" s="204">
        <v>3</v>
      </c>
      <c r="BC27" s="204"/>
      <c r="BD27" s="205">
        <f t="shared" si="9"/>
        <v>3</v>
      </c>
      <c r="BE27" s="166"/>
      <c r="BF27" s="201"/>
      <c r="BG27" s="201">
        <v>157590</v>
      </c>
      <c r="BI27" s="202">
        <f t="shared" si="10"/>
        <v>157590</v>
      </c>
      <c r="BJ27" s="203"/>
      <c r="BK27" s="204"/>
      <c r="BL27" s="204">
        <v>3</v>
      </c>
      <c r="BM27" s="204"/>
      <c r="BN27" s="205">
        <f t="shared" si="11"/>
        <v>3</v>
      </c>
      <c r="BO27" s="166"/>
    </row>
    <row r="28" spans="1:67" ht="12" customHeight="1">
      <c r="A28" s="196">
        <v>1</v>
      </c>
      <c r="B28" s="197" t="s">
        <v>448</v>
      </c>
      <c r="C28" s="197" t="s">
        <v>435</v>
      </c>
      <c r="D28" s="197" t="s">
        <v>436</v>
      </c>
      <c r="E28" s="198">
        <v>45474</v>
      </c>
      <c r="F28" s="199">
        <v>102</v>
      </c>
      <c r="G28" s="200"/>
      <c r="H28" s="201"/>
      <c r="I28" s="201">
        <v>0</v>
      </c>
      <c r="K28" s="202">
        <f t="shared" si="0"/>
        <v>0</v>
      </c>
      <c r="L28" s="203"/>
      <c r="M28" s="204"/>
      <c r="N28" s="204">
        <v>0</v>
      </c>
      <c r="O28" s="204"/>
      <c r="P28" s="205">
        <f t="shared" si="1"/>
        <v>0</v>
      </c>
      <c r="Q28" s="166"/>
      <c r="R28" s="201"/>
      <c r="S28" s="201">
        <v>0</v>
      </c>
      <c r="U28" s="202">
        <f t="shared" si="2"/>
        <v>0</v>
      </c>
      <c r="V28" s="203"/>
      <c r="W28" s="204"/>
      <c r="X28" s="204">
        <v>0</v>
      </c>
      <c r="Y28" s="204"/>
      <c r="Z28" s="205">
        <f t="shared" si="3"/>
        <v>0</v>
      </c>
      <c r="AA28" s="166"/>
      <c r="AB28" s="201"/>
      <c r="AC28" s="201">
        <v>0</v>
      </c>
      <c r="AE28" s="202">
        <f t="shared" si="4"/>
        <v>0</v>
      </c>
      <c r="AF28" s="203"/>
      <c r="AG28" s="204"/>
      <c r="AH28" s="204">
        <v>0</v>
      </c>
      <c r="AI28" s="204"/>
      <c r="AJ28" s="205">
        <f t="shared" si="5"/>
        <v>0</v>
      </c>
      <c r="AK28" s="166"/>
      <c r="AL28" s="201"/>
      <c r="AM28" s="201">
        <v>0</v>
      </c>
      <c r="AO28" s="202">
        <f t="shared" si="6"/>
        <v>0</v>
      </c>
      <c r="AP28" s="203"/>
      <c r="AQ28" s="204"/>
      <c r="AR28" s="204">
        <v>0</v>
      </c>
      <c r="AS28" s="204"/>
      <c r="AT28" s="205">
        <f t="shared" si="7"/>
        <v>0</v>
      </c>
      <c r="AU28" s="166"/>
      <c r="AV28" s="201"/>
      <c r="AW28" s="201">
        <v>41600</v>
      </c>
      <c r="AY28" s="202">
        <f t="shared" si="8"/>
        <v>41600</v>
      </c>
      <c r="AZ28" s="203"/>
      <c r="BA28" s="204"/>
      <c r="BB28" s="204">
        <v>1</v>
      </c>
      <c r="BC28" s="204"/>
      <c r="BD28" s="205">
        <f t="shared" si="9"/>
        <v>1</v>
      </c>
      <c r="BE28" s="166"/>
      <c r="BF28" s="201"/>
      <c r="BG28" s="201">
        <v>42432</v>
      </c>
      <c r="BI28" s="202">
        <f t="shared" si="10"/>
        <v>42432</v>
      </c>
      <c r="BJ28" s="203"/>
      <c r="BK28" s="204"/>
      <c r="BL28" s="204">
        <v>1</v>
      </c>
      <c r="BM28" s="204"/>
      <c r="BN28" s="205">
        <f t="shared" si="11"/>
        <v>1</v>
      </c>
      <c r="BO28" s="166"/>
    </row>
    <row r="29" spans="1:67" ht="12" customHeight="1">
      <c r="A29" s="196">
        <v>1</v>
      </c>
      <c r="B29" s="197" t="s">
        <v>448</v>
      </c>
      <c r="C29" s="197" t="s">
        <v>429</v>
      </c>
      <c r="D29" s="197" t="s">
        <v>449</v>
      </c>
      <c r="E29" s="198">
        <v>45474</v>
      </c>
      <c r="F29" s="199">
        <v>104</v>
      </c>
      <c r="G29" s="200">
        <v>0</v>
      </c>
      <c r="H29" s="201"/>
      <c r="I29" s="201">
        <v>0</v>
      </c>
      <c r="K29" s="202">
        <f t="shared" si="0"/>
        <v>0</v>
      </c>
      <c r="L29" s="203"/>
      <c r="M29" s="204"/>
      <c r="N29" s="204">
        <v>0</v>
      </c>
      <c r="O29" s="204"/>
      <c r="P29" s="205">
        <f t="shared" si="1"/>
        <v>0</v>
      </c>
      <c r="Q29" s="166"/>
      <c r="R29" s="201"/>
      <c r="S29" s="201">
        <v>0</v>
      </c>
      <c r="U29" s="202">
        <f t="shared" si="2"/>
        <v>0</v>
      </c>
      <c r="V29" s="203"/>
      <c r="W29" s="204"/>
      <c r="X29" s="204">
        <v>0</v>
      </c>
      <c r="Y29" s="204"/>
      <c r="Z29" s="205">
        <f t="shared" si="3"/>
        <v>0</v>
      </c>
      <c r="AA29" s="166"/>
      <c r="AB29" s="201"/>
      <c r="AC29" s="201">
        <v>0</v>
      </c>
      <c r="AE29" s="202">
        <f t="shared" si="4"/>
        <v>0</v>
      </c>
      <c r="AF29" s="203"/>
      <c r="AG29" s="204"/>
      <c r="AH29" s="204">
        <v>0</v>
      </c>
      <c r="AI29" s="204"/>
      <c r="AJ29" s="205">
        <f t="shared" si="5"/>
        <v>0</v>
      </c>
      <c r="AK29" s="166"/>
      <c r="AL29" s="201"/>
      <c r="AM29" s="201">
        <v>0</v>
      </c>
      <c r="AO29" s="202">
        <f t="shared" si="6"/>
        <v>0</v>
      </c>
      <c r="AP29" s="203"/>
      <c r="AQ29" s="204"/>
      <c r="AR29" s="204">
        <v>0</v>
      </c>
      <c r="AS29" s="204"/>
      <c r="AT29" s="205">
        <f t="shared" si="7"/>
        <v>0</v>
      </c>
      <c r="AU29" s="166"/>
      <c r="AV29" s="201"/>
      <c r="AW29" s="201">
        <v>66000</v>
      </c>
      <c r="AY29" s="202">
        <f t="shared" si="8"/>
        <v>66000</v>
      </c>
      <c r="AZ29" s="203"/>
      <c r="BA29" s="204"/>
      <c r="BB29" s="204">
        <v>1</v>
      </c>
      <c r="BC29" s="204"/>
      <c r="BD29" s="205">
        <f t="shared" si="9"/>
        <v>1</v>
      </c>
      <c r="BE29" s="166"/>
      <c r="BF29" s="201"/>
      <c r="BG29" s="201">
        <v>67320</v>
      </c>
      <c r="BI29" s="202">
        <f t="shared" si="10"/>
        <v>67320</v>
      </c>
      <c r="BJ29" s="203"/>
      <c r="BK29" s="204"/>
      <c r="BL29" s="204">
        <v>1</v>
      </c>
      <c r="BM29" s="204"/>
      <c r="BN29" s="205">
        <f t="shared" si="11"/>
        <v>1</v>
      </c>
      <c r="BO29" s="166"/>
    </row>
    <row r="30" spans="1:67" ht="12" customHeight="1">
      <c r="A30" s="196">
        <v>1</v>
      </c>
      <c r="B30" s="197" t="s">
        <v>448</v>
      </c>
      <c r="C30" s="197" t="s">
        <v>429</v>
      </c>
      <c r="D30" s="197" t="s">
        <v>450</v>
      </c>
      <c r="E30" s="198">
        <v>45474</v>
      </c>
      <c r="F30" s="199">
        <v>104</v>
      </c>
      <c r="G30" s="200">
        <v>0</v>
      </c>
      <c r="H30" s="201"/>
      <c r="I30" s="201">
        <v>0</v>
      </c>
      <c r="K30" s="202">
        <f t="shared" si="0"/>
        <v>0</v>
      </c>
      <c r="L30" s="203"/>
      <c r="M30" s="204"/>
      <c r="N30" s="204">
        <v>0</v>
      </c>
      <c r="O30" s="204"/>
      <c r="P30" s="205">
        <f t="shared" si="1"/>
        <v>0</v>
      </c>
      <c r="Q30" s="166"/>
      <c r="R30" s="201"/>
      <c r="S30" s="201">
        <v>0</v>
      </c>
      <c r="U30" s="202">
        <f t="shared" si="2"/>
        <v>0</v>
      </c>
      <c r="V30" s="203"/>
      <c r="W30" s="204"/>
      <c r="X30" s="204">
        <v>0</v>
      </c>
      <c r="Y30" s="204"/>
      <c r="Z30" s="205">
        <f t="shared" si="3"/>
        <v>0</v>
      </c>
      <c r="AA30" s="166"/>
      <c r="AB30" s="201"/>
      <c r="AC30" s="201">
        <v>0</v>
      </c>
      <c r="AE30" s="202">
        <f t="shared" si="4"/>
        <v>0</v>
      </c>
      <c r="AF30" s="203"/>
      <c r="AG30" s="204"/>
      <c r="AH30" s="204">
        <v>0</v>
      </c>
      <c r="AI30" s="204"/>
      <c r="AJ30" s="205">
        <f t="shared" si="5"/>
        <v>0</v>
      </c>
      <c r="AK30" s="166"/>
      <c r="AL30" s="201"/>
      <c r="AM30" s="201">
        <v>0</v>
      </c>
      <c r="AO30" s="202">
        <f t="shared" si="6"/>
        <v>0</v>
      </c>
      <c r="AP30" s="203"/>
      <c r="AQ30" s="204"/>
      <c r="AR30" s="204">
        <v>0</v>
      </c>
      <c r="AS30" s="204"/>
      <c r="AT30" s="205">
        <f t="shared" si="7"/>
        <v>0</v>
      </c>
      <c r="AU30" s="166"/>
      <c r="AV30" s="201"/>
      <c r="AW30" s="201">
        <v>66000</v>
      </c>
      <c r="AY30" s="202">
        <f t="shared" si="8"/>
        <v>66000</v>
      </c>
      <c r="AZ30" s="203"/>
      <c r="BA30" s="204"/>
      <c r="BB30" s="204">
        <v>1</v>
      </c>
      <c r="BC30" s="204"/>
      <c r="BD30" s="205">
        <f t="shared" si="9"/>
        <v>1</v>
      </c>
      <c r="BE30" s="166"/>
      <c r="BF30" s="201"/>
      <c r="BG30" s="201">
        <v>67320</v>
      </c>
      <c r="BI30" s="202">
        <f t="shared" si="10"/>
        <v>67320</v>
      </c>
      <c r="BJ30" s="203"/>
      <c r="BK30" s="204"/>
      <c r="BL30" s="204">
        <v>1</v>
      </c>
      <c r="BM30" s="204"/>
      <c r="BN30" s="205">
        <f t="shared" si="11"/>
        <v>1</v>
      </c>
      <c r="BO30" s="166"/>
    </row>
    <row r="31" spans="1:67" ht="12" customHeight="1">
      <c r="A31" s="196">
        <v>1</v>
      </c>
      <c r="B31" s="197" t="s">
        <v>448</v>
      </c>
      <c r="C31" s="197" t="s">
        <v>429</v>
      </c>
      <c r="D31" s="197" t="s">
        <v>451</v>
      </c>
      <c r="E31" s="198">
        <v>45474</v>
      </c>
      <c r="F31" s="199">
        <v>107</v>
      </c>
      <c r="G31" s="200">
        <v>0</v>
      </c>
      <c r="H31" s="201"/>
      <c r="I31" s="201">
        <v>0</v>
      </c>
      <c r="K31" s="202">
        <f t="shared" si="0"/>
        <v>0</v>
      </c>
      <c r="L31" s="203"/>
      <c r="M31" s="204"/>
      <c r="N31" s="204">
        <v>0</v>
      </c>
      <c r="O31" s="204"/>
      <c r="P31" s="205">
        <f t="shared" si="1"/>
        <v>0</v>
      </c>
      <c r="Q31" s="166"/>
      <c r="R31" s="201"/>
      <c r="S31" s="201">
        <v>0</v>
      </c>
      <c r="U31" s="202">
        <f t="shared" si="2"/>
        <v>0</v>
      </c>
      <c r="V31" s="203"/>
      <c r="W31" s="204"/>
      <c r="X31" s="204">
        <v>0</v>
      </c>
      <c r="Y31" s="204"/>
      <c r="Z31" s="205">
        <f t="shared" si="3"/>
        <v>0</v>
      </c>
      <c r="AA31" s="166"/>
      <c r="AB31" s="201"/>
      <c r="AC31" s="201">
        <v>0</v>
      </c>
      <c r="AE31" s="202">
        <f t="shared" si="4"/>
        <v>0</v>
      </c>
      <c r="AF31" s="203"/>
      <c r="AG31" s="204"/>
      <c r="AH31" s="204">
        <v>0</v>
      </c>
      <c r="AI31" s="204"/>
      <c r="AJ31" s="205">
        <f t="shared" si="5"/>
        <v>0</v>
      </c>
      <c r="AK31" s="166"/>
      <c r="AL31" s="201"/>
      <c r="AM31" s="201">
        <v>0</v>
      </c>
      <c r="AO31" s="202">
        <f t="shared" si="6"/>
        <v>0</v>
      </c>
      <c r="AP31" s="203"/>
      <c r="AQ31" s="204"/>
      <c r="AR31" s="204">
        <v>0</v>
      </c>
      <c r="AS31" s="204"/>
      <c r="AT31" s="205">
        <f t="shared" si="7"/>
        <v>0</v>
      </c>
      <c r="AU31" s="166"/>
      <c r="AV31" s="201"/>
      <c r="AW31" s="201">
        <v>25080</v>
      </c>
      <c r="AY31" s="202">
        <f t="shared" si="8"/>
        <v>25080</v>
      </c>
      <c r="AZ31" s="203"/>
      <c r="BA31" s="204"/>
      <c r="BB31" s="204">
        <v>1</v>
      </c>
      <c r="BC31" s="204"/>
      <c r="BD31" s="205">
        <f t="shared" si="9"/>
        <v>1</v>
      </c>
      <c r="BE31" s="166"/>
      <c r="BF31" s="201"/>
      <c r="BG31" s="201">
        <v>25581.599999999999</v>
      </c>
      <c r="BI31" s="202">
        <f t="shared" si="10"/>
        <v>25581.599999999999</v>
      </c>
      <c r="BJ31" s="203"/>
      <c r="BK31" s="204"/>
      <c r="BL31" s="204">
        <v>1</v>
      </c>
      <c r="BM31" s="204"/>
      <c r="BN31" s="205">
        <f t="shared" si="11"/>
        <v>1</v>
      </c>
      <c r="BO31" s="166"/>
    </row>
    <row r="32" spans="1:67" ht="12" customHeight="1">
      <c r="A32" s="196">
        <v>0</v>
      </c>
      <c r="B32" s="197" t="s">
        <v>448</v>
      </c>
      <c r="C32" s="197" t="s">
        <v>429</v>
      </c>
      <c r="D32" s="197" t="s">
        <v>452</v>
      </c>
      <c r="E32" s="198">
        <v>45474</v>
      </c>
      <c r="F32" s="199">
        <v>107</v>
      </c>
      <c r="G32" s="200">
        <v>0</v>
      </c>
      <c r="H32" s="201"/>
      <c r="I32" s="201">
        <v>0</v>
      </c>
      <c r="K32" s="202">
        <f t="shared" si="0"/>
        <v>0</v>
      </c>
      <c r="L32" s="203"/>
      <c r="M32" s="204"/>
      <c r="N32" s="204">
        <v>0</v>
      </c>
      <c r="O32" s="204"/>
      <c r="P32" s="205">
        <f t="shared" si="1"/>
        <v>0</v>
      </c>
      <c r="Q32" s="166"/>
      <c r="R32" s="201"/>
      <c r="S32" s="201">
        <v>0</v>
      </c>
      <c r="U32" s="202">
        <f t="shared" si="2"/>
        <v>0</v>
      </c>
      <c r="V32" s="203"/>
      <c r="W32" s="204"/>
      <c r="X32" s="204">
        <v>0</v>
      </c>
      <c r="Y32" s="204"/>
      <c r="Z32" s="205">
        <f t="shared" si="3"/>
        <v>0</v>
      </c>
      <c r="AA32" s="166"/>
      <c r="AB32" s="201"/>
      <c r="AC32" s="201">
        <v>0</v>
      </c>
      <c r="AE32" s="202">
        <f t="shared" si="4"/>
        <v>0</v>
      </c>
      <c r="AF32" s="203"/>
      <c r="AG32" s="204"/>
      <c r="AH32" s="204">
        <v>0</v>
      </c>
      <c r="AI32" s="204"/>
      <c r="AJ32" s="205">
        <f t="shared" si="5"/>
        <v>0</v>
      </c>
      <c r="AK32" s="166"/>
      <c r="AL32" s="201"/>
      <c r="AM32" s="201">
        <v>0</v>
      </c>
      <c r="AO32" s="202">
        <f t="shared" si="6"/>
        <v>0</v>
      </c>
      <c r="AP32" s="203"/>
      <c r="AQ32" s="204"/>
      <c r="AR32" s="204">
        <v>0</v>
      </c>
      <c r="AS32" s="204"/>
      <c r="AT32" s="205">
        <f t="shared" si="7"/>
        <v>0</v>
      </c>
      <c r="AU32" s="166"/>
      <c r="AV32" s="201"/>
      <c r="AW32" s="201">
        <v>0</v>
      </c>
      <c r="AY32" s="202">
        <f t="shared" si="8"/>
        <v>0</v>
      </c>
      <c r="AZ32" s="203"/>
      <c r="BA32" s="204"/>
      <c r="BB32" s="204">
        <v>0</v>
      </c>
      <c r="BC32" s="204"/>
      <c r="BD32" s="205">
        <f t="shared" si="9"/>
        <v>0</v>
      </c>
      <c r="BE32" s="166"/>
      <c r="BF32" s="201"/>
      <c r="BG32" s="201">
        <v>0</v>
      </c>
      <c r="BI32" s="202">
        <f t="shared" si="10"/>
        <v>0</v>
      </c>
      <c r="BJ32" s="203"/>
      <c r="BK32" s="204"/>
      <c r="BL32" s="204">
        <v>0</v>
      </c>
      <c r="BM32" s="204"/>
      <c r="BN32" s="205">
        <f t="shared" si="11"/>
        <v>0</v>
      </c>
      <c r="BO32" s="166"/>
    </row>
    <row r="33" spans="1:67" ht="12" customHeight="1">
      <c r="A33" s="196">
        <v>1</v>
      </c>
      <c r="B33" s="197" t="s">
        <v>427</v>
      </c>
      <c r="C33" s="197" t="s">
        <v>454</v>
      </c>
      <c r="D33" s="197" t="s">
        <v>453</v>
      </c>
      <c r="E33" s="198">
        <v>43922</v>
      </c>
      <c r="F33" s="199">
        <v>104</v>
      </c>
      <c r="G33" s="200">
        <v>103000</v>
      </c>
      <c r="H33" s="201"/>
      <c r="I33" s="201">
        <v>77250</v>
      </c>
      <c r="K33" s="202">
        <f t="shared" si="0"/>
        <v>77250</v>
      </c>
      <c r="L33" s="203"/>
      <c r="M33" s="204"/>
      <c r="N33" s="204">
        <v>0.75</v>
      </c>
      <c r="O33" s="204"/>
      <c r="P33" s="205">
        <f t="shared" si="1"/>
        <v>0.75</v>
      </c>
      <c r="Q33" s="166"/>
      <c r="R33" s="201"/>
      <c r="S33" s="201">
        <v>0</v>
      </c>
      <c r="U33" s="202">
        <f t="shared" si="2"/>
        <v>0</v>
      </c>
      <c r="V33" s="203"/>
      <c r="W33" s="204"/>
      <c r="X33" s="204">
        <v>0</v>
      </c>
      <c r="Y33" s="204"/>
      <c r="Z33" s="205">
        <f t="shared" si="3"/>
        <v>0</v>
      </c>
      <c r="AA33" s="166"/>
      <c r="AB33" s="201"/>
      <c r="AC33" s="201">
        <v>0</v>
      </c>
      <c r="AE33" s="202">
        <f t="shared" si="4"/>
        <v>0</v>
      </c>
      <c r="AF33" s="203"/>
      <c r="AG33" s="204"/>
      <c r="AH33" s="204">
        <v>0</v>
      </c>
      <c r="AI33" s="204"/>
      <c r="AJ33" s="205">
        <f t="shared" si="5"/>
        <v>0</v>
      </c>
      <c r="AK33" s="166"/>
      <c r="AL33" s="201"/>
      <c r="AM33" s="201">
        <v>0</v>
      </c>
      <c r="AO33" s="202">
        <f t="shared" si="6"/>
        <v>0</v>
      </c>
      <c r="AP33" s="203"/>
      <c r="AQ33" s="204"/>
      <c r="AR33" s="204">
        <v>0</v>
      </c>
      <c r="AS33" s="204"/>
      <c r="AT33" s="205">
        <f t="shared" si="7"/>
        <v>0</v>
      </c>
      <c r="AU33" s="166"/>
      <c r="AV33" s="201"/>
      <c r="AW33" s="201">
        <v>0</v>
      </c>
      <c r="AY33" s="202">
        <f t="shared" si="8"/>
        <v>0</v>
      </c>
      <c r="AZ33" s="203"/>
      <c r="BA33" s="204"/>
      <c r="BB33" s="204">
        <v>0</v>
      </c>
      <c r="BC33" s="204"/>
      <c r="BD33" s="205">
        <f t="shared" si="9"/>
        <v>0</v>
      </c>
      <c r="BE33" s="166"/>
      <c r="BF33" s="201"/>
      <c r="BG33" s="201">
        <v>0</v>
      </c>
      <c r="BI33" s="202">
        <f t="shared" si="10"/>
        <v>0</v>
      </c>
      <c r="BJ33" s="203"/>
      <c r="BK33" s="204"/>
      <c r="BL33" s="204">
        <v>0</v>
      </c>
      <c r="BM33" s="204"/>
      <c r="BN33" s="205">
        <f t="shared" si="11"/>
        <v>0</v>
      </c>
      <c r="BO33" s="166"/>
    </row>
    <row r="34" spans="1:67" ht="12" customHeight="1">
      <c r="A34" s="196">
        <v>1</v>
      </c>
      <c r="B34" s="197" t="s">
        <v>440</v>
      </c>
      <c r="C34" s="197" t="s">
        <v>454</v>
      </c>
      <c r="D34" s="197" t="s">
        <v>455</v>
      </c>
      <c r="E34" s="198">
        <v>43922</v>
      </c>
      <c r="F34" s="199">
        <v>107</v>
      </c>
      <c r="G34" s="200">
        <v>65000</v>
      </c>
      <c r="H34" s="201"/>
      <c r="I34" s="201">
        <v>48750</v>
      </c>
      <c r="K34" s="202">
        <f t="shared" si="0"/>
        <v>48750</v>
      </c>
      <c r="L34" s="203"/>
      <c r="M34" s="204"/>
      <c r="N34" s="204">
        <v>0.75</v>
      </c>
      <c r="O34" s="204"/>
      <c r="P34" s="205">
        <f t="shared" si="1"/>
        <v>0.75</v>
      </c>
      <c r="Q34" s="166"/>
      <c r="R34" s="201"/>
      <c r="S34" s="201">
        <v>0</v>
      </c>
      <c r="U34" s="202">
        <f t="shared" si="2"/>
        <v>0</v>
      </c>
      <c r="V34" s="203"/>
      <c r="W34" s="204"/>
      <c r="X34" s="204">
        <v>0</v>
      </c>
      <c r="Y34" s="204"/>
      <c r="Z34" s="205">
        <f t="shared" si="3"/>
        <v>0</v>
      </c>
      <c r="AA34" s="166"/>
      <c r="AB34" s="201"/>
      <c r="AC34" s="201">
        <v>0</v>
      </c>
      <c r="AE34" s="202">
        <f t="shared" si="4"/>
        <v>0</v>
      </c>
      <c r="AF34" s="203"/>
      <c r="AG34" s="204"/>
      <c r="AH34" s="204">
        <v>0</v>
      </c>
      <c r="AI34" s="204"/>
      <c r="AJ34" s="205">
        <f t="shared" si="5"/>
        <v>0</v>
      </c>
      <c r="AK34" s="166"/>
      <c r="AL34" s="201"/>
      <c r="AM34" s="201">
        <v>0</v>
      </c>
      <c r="AO34" s="202">
        <f t="shared" si="6"/>
        <v>0</v>
      </c>
      <c r="AP34" s="203"/>
      <c r="AQ34" s="204"/>
      <c r="AR34" s="204">
        <v>0</v>
      </c>
      <c r="AS34" s="204"/>
      <c r="AT34" s="205">
        <f t="shared" si="7"/>
        <v>0</v>
      </c>
      <c r="AU34" s="166"/>
      <c r="AV34" s="201"/>
      <c r="AW34" s="201">
        <v>0</v>
      </c>
      <c r="AY34" s="202">
        <f t="shared" si="8"/>
        <v>0</v>
      </c>
      <c r="AZ34" s="203"/>
      <c r="BA34" s="204"/>
      <c r="BB34" s="204">
        <v>0</v>
      </c>
      <c r="BC34" s="204"/>
      <c r="BD34" s="205">
        <f t="shared" si="9"/>
        <v>0</v>
      </c>
      <c r="BE34" s="166"/>
      <c r="BF34" s="201"/>
      <c r="BG34" s="201">
        <v>0</v>
      </c>
      <c r="BI34" s="202">
        <f t="shared" si="10"/>
        <v>0</v>
      </c>
      <c r="BJ34" s="203"/>
      <c r="BK34" s="204"/>
      <c r="BL34" s="204">
        <v>0</v>
      </c>
      <c r="BM34" s="204"/>
      <c r="BN34" s="205">
        <f t="shared" si="11"/>
        <v>0</v>
      </c>
      <c r="BO34" s="166"/>
    </row>
    <row r="35" spans="1:67" ht="12" customHeight="1">
      <c r="A35" s="196">
        <v>1</v>
      </c>
      <c r="B35" s="197" t="s">
        <v>427</v>
      </c>
      <c r="C35" s="197" t="s">
        <v>456</v>
      </c>
      <c r="D35" s="197" t="s">
        <v>457</v>
      </c>
      <c r="E35" s="198">
        <v>44287</v>
      </c>
      <c r="F35" s="199">
        <v>104</v>
      </c>
      <c r="G35" s="200">
        <v>103000</v>
      </c>
      <c r="H35" s="201"/>
      <c r="I35" s="201">
        <v>25750</v>
      </c>
      <c r="K35" s="202">
        <f t="shared" si="0"/>
        <v>25750</v>
      </c>
      <c r="L35" s="203"/>
      <c r="M35" s="204"/>
      <c r="N35" s="204">
        <v>0.25</v>
      </c>
      <c r="O35" s="204"/>
      <c r="P35" s="205">
        <f t="shared" si="1"/>
        <v>0.25</v>
      </c>
      <c r="Q35" s="166"/>
      <c r="R35" s="201"/>
      <c r="S35" s="201">
        <v>8583.3333333333303</v>
      </c>
      <c r="U35" s="202">
        <f t="shared" si="2"/>
        <v>8583.3333333333303</v>
      </c>
      <c r="V35" s="203"/>
      <c r="W35" s="204"/>
      <c r="X35" s="204">
        <v>8.3333333333333301E-2</v>
      </c>
      <c r="Y35" s="204"/>
      <c r="Z35" s="205">
        <f t="shared" si="3"/>
        <v>8.3333333333333301E-2</v>
      </c>
      <c r="AA35" s="166"/>
      <c r="AB35" s="201"/>
      <c r="AC35" s="201">
        <v>0</v>
      </c>
      <c r="AE35" s="202">
        <f t="shared" si="4"/>
        <v>0</v>
      </c>
      <c r="AF35" s="203"/>
      <c r="AG35" s="204"/>
      <c r="AH35" s="204">
        <v>0</v>
      </c>
      <c r="AI35" s="204"/>
      <c r="AJ35" s="205">
        <f t="shared" si="5"/>
        <v>0</v>
      </c>
      <c r="AK35" s="166"/>
      <c r="AL35" s="201"/>
      <c r="AM35" s="201">
        <v>0</v>
      </c>
      <c r="AO35" s="202">
        <f t="shared" si="6"/>
        <v>0</v>
      </c>
      <c r="AP35" s="203"/>
      <c r="AQ35" s="204"/>
      <c r="AR35" s="204">
        <v>0</v>
      </c>
      <c r="AS35" s="204"/>
      <c r="AT35" s="205">
        <f t="shared" si="7"/>
        <v>0</v>
      </c>
      <c r="AU35" s="166"/>
      <c r="AV35" s="201"/>
      <c r="AW35" s="201">
        <v>0</v>
      </c>
      <c r="AY35" s="202">
        <f t="shared" si="8"/>
        <v>0</v>
      </c>
      <c r="AZ35" s="203"/>
      <c r="BA35" s="204"/>
      <c r="BB35" s="204">
        <v>0</v>
      </c>
      <c r="BC35" s="204"/>
      <c r="BD35" s="205">
        <f t="shared" si="9"/>
        <v>0</v>
      </c>
      <c r="BE35" s="166"/>
      <c r="BF35" s="201"/>
      <c r="BG35" s="201">
        <v>0</v>
      </c>
      <c r="BI35" s="202">
        <f t="shared" si="10"/>
        <v>0</v>
      </c>
      <c r="BJ35" s="203"/>
      <c r="BK35" s="204"/>
      <c r="BL35" s="204">
        <v>0</v>
      </c>
      <c r="BM35" s="204"/>
      <c r="BN35" s="205">
        <f t="shared" si="11"/>
        <v>0</v>
      </c>
      <c r="BO35" s="166"/>
    </row>
    <row r="36" spans="1:67" ht="12" customHeight="1">
      <c r="A36" s="196">
        <v>1</v>
      </c>
      <c r="B36" s="197" t="s">
        <v>440</v>
      </c>
      <c r="C36" s="197" t="s">
        <v>456</v>
      </c>
      <c r="D36" s="197" t="s">
        <v>457</v>
      </c>
      <c r="E36" s="198">
        <v>44287</v>
      </c>
      <c r="F36" s="199">
        <v>107</v>
      </c>
      <c r="G36" s="200">
        <v>65000</v>
      </c>
      <c r="H36" s="201"/>
      <c r="I36" s="201">
        <v>16250</v>
      </c>
      <c r="K36" s="202">
        <f t="shared" si="0"/>
        <v>16250</v>
      </c>
      <c r="L36" s="203"/>
      <c r="M36" s="204"/>
      <c r="N36" s="204">
        <v>0.25</v>
      </c>
      <c r="O36" s="204"/>
      <c r="P36" s="205">
        <f t="shared" si="1"/>
        <v>0.25</v>
      </c>
      <c r="Q36" s="166"/>
      <c r="R36" s="201"/>
      <c r="S36" s="201">
        <v>0</v>
      </c>
      <c r="U36" s="202">
        <f t="shared" si="2"/>
        <v>0</v>
      </c>
      <c r="V36" s="203"/>
      <c r="W36" s="204"/>
      <c r="X36" s="204">
        <v>0</v>
      </c>
      <c r="Y36" s="204"/>
      <c r="Z36" s="205">
        <f t="shared" si="3"/>
        <v>0</v>
      </c>
      <c r="AA36" s="166"/>
      <c r="AB36" s="201"/>
      <c r="AC36" s="201">
        <v>0</v>
      </c>
      <c r="AE36" s="202">
        <f t="shared" si="4"/>
        <v>0</v>
      </c>
      <c r="AF36" s="203"/>
      <c r="AG36" s="204"/>
      <c r="AH36" s="204">
        <v>0</v>
      </c>
      <c r="AI36" s="204"/>
      <c r="AJ36" s="205">
        <f t="shared" si="5"/>
        <v>0</v>
      </c>
      <c r="AK36" s="166"/>
      <c r="AL36" s="201"/>
      <c r="AM36" s="201">
        <v>0</v>
      </c>
      <c r="AO36" s="202">
        <f t="shared" si="6"/>
        <v>0</v>
      </c>
      <c r="AP36" s="203"/>
      <c r="AQ36" s="204"/>
      <c r="AR36" s="204">
        <v>0</v>
      </c>
      <c r="AS36" s="204"/>
      <c r="AT36" s="205">
        <f t="shared" si="7"/>
        <v>0</v>
      </c>
      <c r="AU36" s="166"/>
      <c r="AV36" s="201"/>
      <c r="AW36" s="201">
        <v>0</v>
      </c>
      <c r="AY36" s="202">
        <f t="shared" si="8"/>
        <v>0</v>
      </c>
      <c r="AZ36" s="203"/>
      <c r="BA36" s="204"/>
      <c r="BB36" s="204">
        <v>0</v>
      </c>
      <c r="BC36" s="204"/>
      <c r="BD36" s="205">
        <f t="shared" si="9"/>
        <v>0</v>
      </c>
      <c r="BE36" s="166"/>
      <c r="BF36" s="201"/>
      <c r="BG36" s="201">
        <v>0</v>
      </c>
      <c r="BI36" s="202">
        <f t="shared" si="10"/>
        <v>0</v>
      </c>
      <c r="BJ36" s="203"/>
      <c r="BK36" s="204"/>
      <c r="BL36" s="204">
        <v>0</v>
      </c>
      <c r="BM36" s="204"/>
      <c r="BN36" s="205">
        <f t="shared" si="11"/>
        <v>0</v>
      </c>
      <c r="BO36" s="166"/>
    </row>
    <row r="37" spans="1:67" ht="12" customHeight="1">
      <c r="A37" s="196">
        <v>3</v>
      </c>
      <c r="B37" s="197" t="s">
        <v>458</v>
      </c>
      <c r="C37" s="197" t="s">
        <v>429</v>
      </c>
      <c r="D37" s="197" t="s">
        <v>459</v>
      </c>
      <c r="E37" s="198">
        <v>45839</v>
      </c>
      <c r="F37" s="199">
        <v>101</v>
      </c>
      <c r="G37" s="200"/>
      <c r="H37" s="201"/>
      <c r="I37" s="201">
        <v>0</v>
      </c>
      <c r="K37" s="202">
        <f t="shared" si="0"/>
        <v>0</v>
      </c>
      <c r="L37" s="203"/>
      <c r="M37" s="204"/>
      <c r="N37" s="204">
        <v>0</v>
      </c>
      <c r="O37" s="204"/>
      <c r="P37" s="205">
        <f t="shared" si="1"/>
        <v>0</v>
      </c>
      <c r="Q37" s="166"/>
      <c r="R37" s="201"/>
      <c r="S37" s="201">
        <v>0</v>
      </c>
      <c r="U37" s="202">
        <f t="shared" si="2"/>
        <v>0</v>
      </c>
      <c r="V37" s="203"/>
      <c r="W37" s="204"/>
      <c r="X37" s="204">
        <v>0</v>
      </c>
      <c r="Y37" s="204"/>
      <c r="Z37" s="205">
        <f t="shared" si="3"/>
        <v>0</v>
      </c>
      <c r="AA37" s="166"/>
      <c r="AB37" s="201"/>
      <c r="AC37" s="201">
        <v>0</v>
      </c>
      <c r="AE37" s="202">
        <f t="shared" si="4"/>
        <v>0</v>
      </c>
      <c r="AF37" s="203"/>
      <c r="AG37" s="204"/>
      <c r="AH37" s="204">
        <v>0</v>
      </c>
      <c r="AI37" s="204"/>
      <c r="AJ37" s="205">
        <f t="shared" si="5"/>
        <v>0</v>
      </c>
      <c r="AK37" s="166"/>
      <c r="AL37" s="201"/>
      <c r="AM37" s="201">
        <v>0</v>
      </c>
      <c r="AO37" s="202">
        <f t="shared" si="6"/>
        <v>0</v>
      </c>
      <c r="AP37" s="203"/>
      <c r="AQ37" s="204"/>
      <c r="AR37" s="204">
        <v>0</v>
      </c>
      <c r="AS37" s="204"/>
      <c r="AT37" s="205">
        <f t="shared" si="7"/>
        <v>0</v>
      </c>
      <c r="AU37" s="166"/>
      <c r="AV37" s="201"/>
      <c r="AW37" s="201">
        <v>0</v>
      </c>
      <c r="AY37" s="202">
        <f t="shared" si="8"/>
        <v>0</v>
      </c>
      <c r="AZ37" s="203"/>
      <c r="BA37" s="204"/>
      <c r="BB37" s="204">
        <v>0</v>
      </c>
      <c r="BC37" s="204"/>
      <c r="BD37" s="205">
        <f t="shared" si="9"/>
        <v>0</v>
      </c>
      <c r="BE37" s="166"/>
      <c r="BF37" s="201"/>
      <c r="BG37" s="201">
        <v>156000</v>
      </c>
      <c r="BI37" s="202">
        <f t="shared" si="10"/>
        <v>156000</v>
      </c>
      <c r="BJ37" s="203"/>
      <c r="BK37" s="204"/>
      <c r="BL37" s="204">
        <v>3</v>
      </c>
      <c r="BM37" s="204"/>
      <c r="BN37" s="205">
        <f t="shared" si="11"/>
        <v>3</v>
      </c>
      <c r="BO37" s="166"/>
    </row>
    <row r="38" spans="1:67" ht="12" customHeight="1">
      <c r="A38" s="196">
        <v>1</v>
      </c>
      <c r="B38" s="197" t="s">
        <v>458</v>
      </c>
      <c r="C38" s="197" t="s">
        <v>446</v>
      </c>
      <c r="D38" s="197" t="s">
        <v>445</v>
      </c>
      <c r="E38" s="198">
        <v>45839</v>
      </c>
      <c r="F38" s="199">
        <v>101</v>
      </c>
      <c r="G38" s="200"/>
      <c r="H38" s="201"/>
      <c r="I38" s="201">
        <v>0</v>
      </c>
      <c r="K38" s="202">
        <f t="shared" si="0"/>
        <v>0</v>
      </c>
      <c r="L38" s="203"/>
      <c r="M38" s="204"/>
      <c r="N38" s="204">
        <v>0</v>
      </c>
      <c r="O38" s="204"/>
      <c r="P38" s="205">
        <f t="shared" si="1"/>
        <v>0</v>
      </c>
      <c r="Q38" s="166"/>
      <c r="R38" s="201"/>
      <c r="S38" s="201">
        <v>0</v>
      </c>
      <c r="U38" s="202">
        <f t="shared" si="2"/>
        <v>0</v>
      </c>
      <c r="V38" s="203"/>
      <c r="W38" s="204"/>
      <c r="X38" s="204">
        <v>0</v>
      </c>
      <c r="Y38" s="204"/>
      <c r="Z38" s="205">
        <f t="shared" si="3"/>
        <v>0</v>
      </c>
      <c r="AA38" s="166"/>
      <c r="AB38" s="201"/>
      <c r="AC38" s="201">
        <v>0</v>
      </c>
      <c r="AE38" s="202">
        <f t="shared" si="4"/>
        <v>0</v>
      </c>
      <c r="AF38" s="203"/>
      <c r="AG38" s="204"/>
      <c r="AH38" s="204">
        <v>0</v>
      </c>
      <c r="AI38" s="204"/>
      <c r="AJ38" s="205">
        <f t="shared" si="5"/>
        <v>0</v>
      </c>
      <c r="AK38" s="166"/>
      <c r="AL38" s="201"/>
      <c r="AM38" s="201">
        <v>0</v>
      </c>
      <c r="AO38" s="202">
        <f t="shared" si="6"/>
        <v>0</v>
      </c>
      <c r="AP38" s="203"/>
      <c r="AQ38" s="204"/>
      <c r="AR38" s="204">
        <v>0</v>
      </c>
      <c r="AS38" s="204"/>
      <c r="AT38" s="205">
        <f t="shared" si="7"/>
        <v>0</v>
      </c>
      <c r="AU38" s="166"/>
      <c r="AV38" s="201"/>
      <c r="AW38" s="201">
        <v>0</v>
      </c>
      <c r="AY38" s="202">
        <f t="shared" si="8"/>
        <v>0</v>
      </c>
      <c r="AZ38" s="203"/>
      <c r="BA38" s="204"/>
      <c r="BB38" s="204">
        <v>0</v>
      </c>
      <c r="BC38" s="204"/>
      <c r="BD38" s="205">
        <f t="shared" si="9"/>
        <v>0</v>
      </c>
      <c r="BE38" s="166"/>
      <c r="BF38" s="201"/>
      <c r="BG38" s="201">
        <v>52000</v>
      </c>
      <c r="BI38" s="202">
        <f t="shared" si="10"/>
        <v>52000</v>
      </c>
      <c r="BJ38" s="203"/>
      <c r="BK38" s="204"/>
      <c r="BL38" s="204">
        <v>1</v>
      </c>
      <c r="BM38" s="204"/>
      <c r="BN38" s="205">
        <f t="shared" si="11"/>
        <v>1</v>
      </c>
      <c r="BO38" s="166"/>
    </row>
    <row r="39" spans="1:67" ht="12" customHeight="1">
      <c r="A39" s="196">
        <v>1</v>
      </c>
      <c r="B39" s="197" t="s">
        <v>458</v>
      </c>
      <c r="C39" s="197" t="s">
        <v>429</v>
      </c>
      <c r="D39" s="197" t="s">
        <v>432</v>
      </c>
      <c r="E39" s="198">
        <v>45839</v>
      </c>
      <c r="F39" s="199">
        <v>101</v>
      </c>
      <c r="G39" s="200"/>
      <c r="H39" s="201"/>
      <c r="I39" s="201">
        <v>0</v>
      </c>
      <c r="K39" s="202">
        <f t="shared" si="0"/>
        <v>0</v>
      </c>
      <c r="L39" s="203"/>
      <c r="M39" s="204"/>
      <c r="N39" s="204">
        <v>0</v>
      </c>
      <c r="O39" s="204"/>
      <c r="P39" s="205">
        <f t="shared" si="1"/>
        <v>0</v>
      </c>
      <c r="Q39" s="166"/>
      <c r="R39" s="201"/>
      <c r="S39" s="201">
        <v>0</v>
      </c>
      <c r="U39" s="202">
        <f t="shared" si="2"/>
        <v>0</v>
      </c>
      <c r="V39" s="203"/>
      <c r="W39" s="204"/>
      <c r="X39" s="204">
        <v>0</v>
      </c>
      <c r="Y39" s="204"/>
      <c r="Z39" s="205">
        <f t="shared" si="3"/>
        <v>0</v>
      </c>
      <c r="AA39" s="166"/>
      <c r="AB39" s="201"/>
      <c r="AC39" s="201">
        <v>0</v>
      </c>
      <c r="AE39" s="202">
        <f t="shared" si="4"/>
        <v>0</v>
      </c>
      <c r="AF39" s="203"/>
      <c r="AG39" s="204"/>
      <c r="AH39" s="204">
        <v>0</v>
      </c>
      <c r="AI39" s="204"/>
      <c r="AJ39" s="205">
        <f t="shared" si="5"/>
        <v>0</v>
      </c>
      <c r="AK39" s="166"/>
      <c r="AL39" s="201"/>
      <c r="AM39" s="201">
        <v>0</v>
      </c>
      <c r="AO39" s="202">
        <f t="shared" si="6"/>
        <v>0</v>
      </c>
      <c r="AP39" s="203"/>
      <c r="AQ39" s="204"/>
      <c r="AR39" s="204">
        <v>0</v>
      </c>
      <c r="AS39" s="204"/>
      <c r="AT39" s="205">
        <f t="shared" si="7"/>
        <v>0</v>
      </c>
      <c r="AU39" s="166"/>
      <c r="AV39" s="201"/>
      <c r="AW39" s="201">
        <v>0</v>
      </c>
      <c r="AY39" s="202">
        <f t="shared" si="8"/>
        <v>0</v>
      </c>
      <c r="AZ39" s="203"/>
      <c r="BA39" s="204"/>
      <c r="BB39" s="204">
        <v>0</v>
      </c>
      <c r="BC39" s="204"/>
      <c r="BD39" s="205">
        <f t="shared" si="9"/>
        <v>0</v>
      </c>
      <c r="BE39" s="166"/>
      <c r="BF39" s="201"/>
      <c r="BG39" s="201">
        <v>52000</v>
      </c>
      <c r="BI39" s="202">
        <f t="shared" si="10"/>
        <v>52000</v>
      </c>
      <c r="BJ39" s="203"/>
      <c r="BK39" s="204"/>
      <c r="BL39" s="204">
        <v>1</v>
      </c>
      <c r="BM39" s="204"/>
      <c r="BN39" s="205">
        <f t="shared" si="11"/>
        <v>1</v>
      </c>
      <c r="BO39" s="166"/>
    </row>
    <row r="40" spans="1:67" ht="12" customHeight="1">
      <c r="A40" s="196">
        <v>1</v>
      </c>
      <c r="B40" s="197" t="s">
        <v>458</v>
      </c>
      <c r="C40" s="197" t="s">
        <v>435</v>
      </c>
      <c r="D40" s="197" t="s">
        <v>436</v>
      </c>
      <c r="E40" s="198">
        <v>45839</v>
      </c>
      <c r="F40" s="199">
        <v>102</v>
      </c>
      <c r="G40" s="200"/>
      <c r="H40" s="201"/>
      <c r="I40" s="201">
        <v>0</v>
      </c>
      <c r="K40" s="202">
        <f t="shared" si="0"/>
        <v>0</v>
      </c>
      <c r="L40" s="203"/>
      <c r="M40" s="204"/>
      <c r="N40" s="204">
        <v>0</v>
      </c>
      <c r="O40" s="204"/>
      <c r="P40" s="205">
        <f t="shared" si="1"/>
        <v>0</v>
      </c>
      <c r="Q40" s="166"/>
      <c r="R40" s="201"/>
      <c r="S40" s="201">
        <v>0</v>
      </c>
      <c r="U40" s="202">
        <f t="shared" si="2"/>
        <v>0</v>
      </c>
      <c r="V40" s="203"/>
      <c r="W40" s="204"/>
      <c r="X40" s="204">
        <v>0</v>
      </c>
      <c r="Y40" s="204"/>
      <c r="Z40" s="205">
        <f t="shared" si="3"/>
        <v>0</v>
      </c>
      <c r="AA40" s="166"/>
      <c r="AB40" s="201"/>
      <c r="AC40" s="201">
        <v>0</v>
      </c>
      <c r="AE40" s="202">
        <f t="shared" si="4"/>
        <v>0</v>
      </c>
      <c r="AF40" s="203"/>
      <c r="AG40" s="204"/>
      <c r="AH40" s="204">
        <v>0</v>
      </c>
      <c r="AI40" s="204"/>
      <c r="AJ40" s="205">
        <f t="shared" si="5"/>
        <v>0</v>
      </c>
      <c r="AK40" s="166"/>
      <c r="AL40" s="201"/>
      <c r="AM40" s="201">
        <v>0</v>
      </c>
      <c r="AO40" s="202">
        <f t="shared" si="6"/>
        <v>0</v>
      </c>
      <c r="AP40" s="203"/>
      <c r="AQ40" s="204"/>
      <c r="AR40" s="204">
        <v>0</v>
      </c>
      <c r="AS40" s="204"/>
      <c r="AT40" s="205">
        <f t="shared" si="7"/>
        <v>0</v>
      </c>
      <c r="AU40" s="166"/>
      <c r="AV40" s="201"/>
      <c r="AW40" s="201">
        <v>0</v>
      </c>
      <c r="AY40" s="202">
        <f t="shared" si="8"/>
        <v>0</v>
      </c>
      <c r="AZ40" s="203"/>
      <c r="BA40" s="204"/>
      <c r="BB40" s="204">
        <v>0</v>
      </c>
      <c r="BC40" s="204"/>
      <c r="BD40" s="205">
        <f t="shared" si="9"/>
        <v>0</v>
      </c>
      <c r="BE40" s="166"/>
      <c r="BF40" s="201"/>
      <c r="BG40" s="201">
        <v>41600</v>
      </c>
      <c r="BI40" s="202">
        <f t="shared" si="10"/>
        <v>41600</v>
      </c>
      <c r="BJ40" s="203"/>
      <c r="BK40" s="204"/>
      <c r="BL40" s="204">
        <v>1</v>
      </c>
      <c r="BM40" s="204"/>
      <c r="BN40" s="205">
        <f t="shared" si="11"/>
        <v>1</v>
      </c>
      <c r="BO40" s="166"/>
    </row>
    <row r="41" spans="1:67" ht="12" customHeight="1">
      <c r="A41" s="196"/>
      <c r="B41" s="197"/>
      <c r="C41" s="197"/>
      <c r="D41" s="197"/>
      <c r="E41" s="198"/>
      <c r="F41" s="199"/>
      <c r="G41" s="200"/>
      <c r="H41" s="201"/>
      <c r="I41" s="201">
        <v>0</v>
      </c>
      <c r="K41" s="202">
        <f t="shared" si="0"/>
        <v>0</v>
      </c>
      <c r="L41" s="203"/>
      <c r="M41" s="204"/>
      <c r="N41" s="204">
        <v>0</v>
      </c>
      <c r="O41" s="204"/>
      <c r="P41" s="205">
        <f t="shared" si="1"/>
        <v>0</v>
      </c>
      <c r="Q41" s="166"/>
      <c r="R41" s="201"/>
      <c r="S41" s="201">
        <v>0</v>
      </c>
      <c r="U41" s="202">
        <f t="shared" si="2"/>
        <v>0</v>
      </c>
      <c r="V41" s="203"/>
      <c r="W41" s="204"/>
      <c r="X41" s="204">
        <v>0</v>
      </c>
      <c r="Y41" s="204"/>
      <c r="Z41" s="205">
        <f t="shared" si="3"/>
        <v>0</v>
      </c>
      <c r="AA41" s="166"/>
      <c r="AB41" s="201"/>
      <c r="AC41" s="201">
        <v>0</v>
      </c>
      <c r="AE41" s="202">
        <f t="shared" si="4"/>
        <v>0</v>
      </c>
      <c r="AF41" s="203"/>
      <c r="AG41" s="204"/>
      <c r="AH41" s="204">
        <v>0</v>
      </c>
      <c r="AI41" s="204"/>
      <c r="AJ41" s="205">
        <f t="shared" si="5"/>
        <v>0</v>
      </c>
      <c r="AK41" s="166"/>
      <c r="AL41" s="201"/>
      <c r="AM41" s="201">
        <v>0</v>
      </c>
      <c r="AO41" s="202">
        <f t="shared" si="6"/>
        <v>0</v>
      </c>
      <c r="AP41" s="203"/>
      <c r="AQ41" s="204"/>
      <c r="AR41" s="204">
        <v>0</v>
      </c>
      <c r="AS41" s="204"/>
      <c r="AT41" s="205">
        <f t="shared" si="7"/>
        <v>0</v>
      </c>
      <c r="AU41" s="166"/>
      <c r="AV41" s="201"/>
      <c r="AW41" s="201">
        <v>0</v>
      </c>
      <c r="AY41" s="202">
        <f t="shared" si="8"/>
        <v>0</v>
      </c>
      <c r="AZ41" s="203"/>
      <c r="BA41" s="204"/>
      <c r="BB41" s="204">
        <v>0</v>
      </c>
      <c r="BC41" s="204"/>
      <c r="BD41" s="205">
        <f t="shared" si="9"/>
        <v>0</v>
      </c>
      <c r="BE41" s="166"/>
      <c r="BF41" s="201"/>
      <c r="BG41" s="201">
        <v>0</v>
      </c>
      <c r="BI41" s="202">
        <f t="shared" si="10"/>
        <v>0</v>
      </c>
      <c r="BJ41" s="203"/>
      <c r="BK41" s="204"/>
      <c r="BL41" s="204">
        <v>0</v>
      </c>
      <c r="BM41" s="204"/>
      <c r="BN41" s="205">
        <f t="shared" si="11"/>
        <v>0</v>
      </c>
      <c r="BO41" s="166"/>
    </row>
    <row r="42" spans="1:67" s="435" customFormat="1" ht="12" hidden="1" customHeight="1">
      <c r="A42" s="437"/>
      <c r="B42" s="438"/>
      <c r="C42" s="438"/>
      <c r="D42" s="438"/>
      <c r="E42" s="439"/>
      <c r="F42" s="440"/>
      <c r="G42" s="441"/>
      <c r="H42" s="442"/>
      <c r="I42" s="442"/>
      <c r="K42" s="443">
        <f t="shared" si="0"/>
        <v>0</v>
      </c>
      <c r="L42" s="444"/>
      <c r="M42" s="445"/>
      <c r="N42" s="445"/>
      <c r="O42" s="445"/>
      <c r="P42" s="446">
        <f t="shared" si="1"/>
        <v>0</v>
      </c>
      <c r="Q42" s="447"/>
      <c r="R42" s="442"/>
      <c r="S42" s="442"/>
      <c r="U42" s="443">
        <f t="shared" si="2"/>
        <v>0</v>
      </c>
      <c r="V42" s="444"/>
      <c r="W42" s="445"/>
      <c r="X42" s="445"/>
      <c r="Y42" s="445"/>
      <c r="Z42" s="446">
        <f t="shared" si="3"/>
        <v>0</v>
      </c>
      <c r="AA42" s="447"/>
      <c r="AB42" s="442"/>
      <c r="AC42" s="442"/>
      <c r="AE42" s="443">
        <f t="shared" si="4"/>
        <v>0</v>
      </c>
      <c r="AF42" s="444"/>
      <c r="AG42" s="445"/>
      <c r="AH42" s="445"/>
      <c r="AI42" s="445"/>
      <c r="AJ42" s="446">
        <f t="shared" si="5"/>
        <v>0</v>
      </c>
      <c r="AK42" s="447"/>
      <c r="AL42" s="442"/>
      <c r="AM42" s="442"/>
      <c r="AO42" s="443">
        <f t="shared" si="6"/>
        <v>0</v>
      </c>
      <c r="AP42" s="444"/>
      <c r="AQ42" s="445"/>
      <c r="AR42" s="445"/>
      <c r="AS42" s="445"/>
      <c r="AT42" s="446">
        <f t="shared" si="7"/>
        <v>0</v>
      </c>
      <c r="AU42" s="447"/>
      <c r="AV42" s="442"/>
      <c r="AW42" s="442"/>
      <c r="AY42" s="443">
        <f t="shared" si="8"/>
        <v>0</v>
      </c>
      <c r="AZ42" s="444"/>
      <c r="BA42" s="445"/>
      <c r="BB42" s="445"/>
      <c r="BC42" s="445"/>
      <c r="BD42" s="446">
        <f t="shared" si="9"/>
        <v>0</v>
      </c>
      <c r="BE42" s="447"/>
      <c r="BF42" s="442"/>
      <c r="BG42" s="442"/>
      <c r="BI42" s="443">
        <f t="shared" si="10"/>
        <v>0</v>
      </c>
      <c r="BJ42" s="444"/>
      <c r="BK42" s="445"/>
      <c r="BL42" s="445"/>
      <c r="BM42" s="445"/>
      <c r="BN42" s="446">
        <f t="shared" si="11"/>
        <v>0</v>
      </c>
      <c r="BO42" s="447"/>
    </row>
    <row r="43" spans="1:67" ht="12" hidden="1" customHeight="1">
      <c r="A43" s="196"/>
      <c r="B43" s="238"/>
      <c r="C43" s="197"/>
      <c r="D43" s="197"/>
      <c r="E43" s="197"/>
      <c r="F43" s="199"/>
      <c r="G43" s="239"/>
      <c r="H43" s="201"/>
      <c r="I43" s="201"/>
      <c r="K43" s="202"/>
      <c r="L43" s="203"/>
      <c r="M43" s="204"/>
      <c r="N43" s="204"/>
      <c r="O43" s="204"/>
      <c r="P43" s="205"/>
      <c r="Q43" s="166"/>
      <c r="R43" s="201"/>
      <c r="S43" s="201"/>
      <c r="U43" s="202"/>
      <c r="V43" s="203"/>
      <c r="W43" s="204"/>
      <c r="X43" s="204"/>
      <c r="Y43" s="204"/>
      <c r="Z43" s="205"/>
      <c r="AA43" s="166"/>
      <c r="AB43" s="201"/>
      <c r="AC43" s="201"/>
      <c r="AE43" s="202"/>
      <c r="AF43" s="203"/>
      <c r="AG43" s="204"/>
      <c r="AH43" s="204"/>
      <c r="AI43" s="204"/>
      <c r="AJ43" s="205"/>
      <c r="AK43" s="166"/>
      <c r="AL43" s="201"/>
      <c r="AM43" s="201"/>
      <c r="AO43" s="202"/>
      <c r="AP43" s="203"/>
      <c r="AQ43" s="204"/>
      <c r="AR43" s="204"/>
      <c r="AS43" s="204"/>
      <c r="AT43" s="205"/>
      <c r="AU43" s="166"/>
      <c r="AV43" s="201"/>
      <c r="AW43" s="201"/>
      <c r="AY43" s="202"/>
      <c r="AZ43" s="203"/>
      <c r="BA43" s="204"/>
      <c r="BB43" s="204"/>
      <c r="BC43" s="204"/>
      <c r="BD43" s="205"/>
      <c r="BE43" s="166"/>
      <c r="BF43" s="201"/>
      <c r="BG43" s="201"/>
      <c r="BI43" s="202"/>
      <c r="BJ43" s="203"/>
      <c r="BK43" s="204"/>
      <c r="BL43" s="204"/>
      <c r="BM43" s="204"/>
      <c r="BN43" s="204"/>
      <c r="BO43" s="166"/>
    </row>
    <row r="44" spans="1:67" s="6" customFormat="1" ht="12" customHeight="1">
      <c r="A44" s="186" t="s">
        <v>82</v>
      </c>
      <c r="B44" s="187"/>
      <c r="C44" s="187"/>
      <c r="D44" s="187"/>
      <c r="E44" s="187"/>
      <c r="F44" s="188"/>
      <c r="G44" s="189">
        <f>SUBTOTAL(9,G10:G43)</f>
        <v>504000</v>
      </c>
      <c r="H44" s="190">
        <f>SUBTOTAL(9,H10:H43)</f>
        <v>0</v>
      </c>
      <c r="I44" s="421">
        <f>SUBTOTAL(9,I10:I43)</f>
        <v>168000</v>
      </c>
      <c r="J44" s="158"/>
      <c r="K44" s="191">
        <f>SUM(H44:J44)</f>
        <v>168000</v>
      </c>
      <c r="L44" s="192"/>
      <c r="M44" s="193">
        <f>SUBTOTAL(9,M10:M43)</f>
        <v>0</v>
      </c>
      <c r="N44" s="422">
        <f>SUBTOTAL(9,N10:N43)</f>
        <v>2</v>
      </c>
      <c r="O44" s="193"/>
      <c r="P44" s="194">
        <f>SUM(M44:O44)</f>
        <v>2</v>
      </c>
      <c r="Q44" s="257"/>
      <c r="R44" s="190">
        <f>SUBTOTAL(9,R10:R43)</f>
        <v>0</v>
      </c>
      <c r="S44" s="421">
        <f>SUBTOTAL(9,S10:S43)</f>
        <v>588000</v>
      </c>
      <c r="T44" s="158"/>
      <c r="U44" s="191">
        <f>SUM(R44:T44)</f>
        <v>588000</v>
      </c>
      <c r="V44" s="192"/>
      <c r="W44" s="193">
        <f>SUBTOTAL(9,W10:W43)</f>
        <v>0</v>
      </c>
      <c r="X44" s="422">
        <f>SUBTOTAL(9,X10:X43)</f>
        <v>11</v>
      </c>
      <c r="Y44" s="193"/>
      <c r="Z44" s="194">
        <f>SUM(W44:Y44)</f>
        <v>11</v>
      </c>
      <c r="AA44" s="257"/>
      <c r="AB44" s="190">
        <f>SUBTOTAL(9,AB10:AB43)</f>
        <v>0</v>
      </c>
      <c r="AC44" s="421">
        <f>SUBTOTAL(9,AC10:AC43)</f>
        <v>857160</v>
      </c>
      <c r="AD44" s="158"/>
      <c r="AE44" s="191">
        <f>SUM(AB44:AD44)</f>
        <v>857160</v>
      </c>
      <c r="AF44" s="192"/>
      <c r="AG44" s="193">
        <f>SUBTOTAL(9,AG10:AG43)</f>
        <v>0</v>
      </c>
      <c r="AH44" s="422">
        <f>SUBTOTAL(9,AH10:AH43)</f>
        <v>16.958333333333332</v>
      </c>
      <c r="AI44" s="193"/>
      <c r="AJ44" s="194">
        <f>SUM(AG44:AI44)</f>
        <v>16.958333333333332</v>
      </c>
      <c r="AK44" s="257"/>
      <c r="AL44" s="190">
        <f>SUBTOTAL(9,AL10:AL43)</f>
        <v>0</v>
      </c>
      <c r="AM44" s="421">
        <f>SUBTOTAL(9,AM10:AM43)</f>
        <v>1288494.4000000001</v>
      </c>
      <c r="AN44" s="158"/>
      <c r="AO44" s="191">
        <f>SUM(AL44:AN44)</f>
        <v>1288494.4000000001</v>
      </c>
      <c r="AP44" s="192"/>
      <c r="AQ44" s="193">
        <f>SUBTOTAL(9,AQ10:AQ43)</f>
        <v>0</v>
      </c>
      <c r="AR44" s="422">
        <f>SUBTOTAL(9,AR10:AR43)</f>
        <v>25</v>
      </c>
      <c r="AS44" s="193"/>
      <c r="AT44" s="194">
        <f>SUM(AQ44:AS44)</f>
        <v>25</v>
      </c>
      <c r="AU44" s="257"/>
      <c r="AV44" s="190">
        <f>SUBTOTAL(9,AV10:AV43)</f>
        <v>0</v>
      </c>
      <c r="AW44" s="421">
        <f>SUBTOTAL(9,AW10:AW43)</f>
        <v>1667444.2880000002</v>
      </c>
      <c r="AX44" s="158"/>
      <c r="AY44" s="191">
        <f>SUM(AV44:AX44)</f>
        <v>1667444.2880000002</v>
      </c>
      <c r="AZ44" s="192"/>
      <c r="BA44" s="193">
        <f>SUBTOTAL(9,BA10:BA43)</f>
        <v>0</v>
      </c>
      <c r="BB44" s="422">
        <f>SUBTOTAL(9,BB10:BB43)</f>
        <v>32</v>
      </c>
      <c r="BC44" s="193"/>
      <c r="BD44" s="194">
        <f>SUM(BA44:BC44)</f>
        <v>32</v>
      </c>
      <c r="BE44" s="257"/>
      <c r="BF44" s="190">
        <f>SUBTOTAL(9,BF10:BF43)</f>
        <v>0</v>
      </c>
      <c r="BG44" s="421">
        <f>SUBTOTAL(9,BG10:BG43)</f>
        <v>2002393.1737599999</v>
      </c>
      <c r="BH44" s="158"/>
      <c r="BI44" s="191">
        <f>SUM(BF44:BH44)</f>
        <v>2002393.1737599999</v>
      </c>
      <c r="BJ44" s="192"/>
      <c r="BK44" s="193">
        <f>SUBTOTAL(9,BK10:BK43)</f>
        <v>0</v>
      </c>
      <c r="BL44" s="422">
        <f>SUBTOTAL(9,BL10:BL43)</f>
        <v>38</v>
      </c>
      <c r="BM44" s="193"/>
      <c r="BN44" s="193">
        <f>SUM(BK44:BM44)</f>
        <v>38</v>
      </c>
      <c r="BO44" s="155"/>
    </row>
    <row r="45" spans="1:67" ht="12" hidden="1" customHeight="1">
      <c r="A45" s="196"/>
      <c r="B45" s="197"/>
      <c r="C45" s="197"/>
      <c r="D45" s="197"/>
      <c r="E45" s="198"/>
      <c r="F45" s="199"/>
      <c r="G45" s="200"/>
      <c r="H45" s="201"/>
      <c r="I45" s="201"/>
      <c r="K45" s="202">
        <f>SUM(H45:J45)</f>
        <v>0</v>
      </c>
      <c r="L45" s="203"/>
      <c r="M45" s="204"/>
      <c r="N45" s="204"/>
      <c r="O45" s="204"/>
      <c r="P45" s="205">
        <f>SUM(M45:O45)</f>
        <v>0</v>
      </c>
      <c r="Q45" s="166"/>
      <c r="R45" s="201"/>
      <c r="S45" s="201"/>
      <c r="U45" s="202">
        <f>SUM(R45:T45)</f>
        <v>0</v>
      </c>
      <c r="V45" s="203"/>
      <c r="W45" s="204"/>
      <c r="X45" s="204"/>
      <c r="Y45" s="204"/>
      <c r="Z45" s="205">
        <f>SUM(W45:Y45)</f>
        <v>0</v>
      </c>
      <c r="AA45" s="166"/>
      <c r="AB45" s="201"/>
      <c r="AC45" s="201"/>
      <c r="AE45" s="202">
        <f>SUM(AB45:AD45)</f>
        <v>0</v>
      </c>
      <c r="AF45" s="203"/>
      <c r="AG45" s="204"/>
      <c r="AH45" s="204"/>
      <c r="AI45" s="204"/>
      <c r="AJ45" s="205">
        <f>SUM(AG45:AI45)</f>
        <v>0</v>
      </c>
      <c r="AK45" s="166"/>
      <c r="AL45" s="201"/>
      <c r="AM45" s="201"/>
      <c r="AO45" s="202">
        <f>SUM(AL45:AN45)</f>
        <v>0</v>
      </c>
      <c r="AP45" s="203"/>
      <c r="AQ45" s="204"/>
      <c r="AR45" s="204"/>
      <c r="AS45" s="204"/>
      <c r="AT45" s="205">
        <f>SUM(AQ45:AS45)</f>
        <v>0</v>
      </c>
      <c r="AU45" s="166"/>
      <c r="AV45" s="201"/>
      <c r="AW45" s="201"/>
      <c r="AY45" s="202">
        <f>SUM(AV45:AX45)</f>
        <v>0</v>
      </c>
      <c r="AZ45" s="203"/>
      <c r="BA45" s="204"/>
      <c r="BB45" s="204"/>
      <c r="BC45" s="204"/>
      <c r="BD45" s="205">
        <f>SUM(BA45:BC45)</f>
        <v>0</v>
      </c>
      <c r="BE45" s="166"/>
      <c r="BF45" s="201"/>
      <c r="BG45" s="201"/>
      <c r="BI45" s="202">
        <f>SUM(BF45:BH45)</f>
        <v>0</v>
      </c>
      <c r="BJ45" s="203"/>
      <c r="BK45" s="204"/>
      <c r="BL45" s="204"/>
      <c r="BM45" s="204"/>
      <c r="BN45" s="205">
        <f>SUM(BK45:BM45)</f>
        <v>0</v>
      </c>
      <c r="BO45" s="166"/>
    </row>
    <row r="46" spans="1:67" ht="12" customHeight="1">
      <c r="H46" s="201"/>
      <c r="I46" s="201"/>
      <c r="K46" s="201"/>
      <c r="L46" s="201"/>
      <c r="M46" s="201"/>
      <c r="N46" s="201"/>
      <c r="P46" s="201"/>
      <c r="R46" s="201"/>
      <c r="S46" s="201"/>
      <c r="U46" s="201"/>
      <c r="V46" s="201"/>
      <c r="W46" s="201"/>
      <c r="X46" s="201"/>
      <c r="Z46" s="201"/>
      <c r="AB46" s="201"/>
      <c r="AC46" s="201"/>
      <c r="AE46" s="201"/>
      <c r="AF46" s="201"/>
      <c r="AG46" s="201"/>
      <c r="AH46" s="201"/>
      <c r="AJ46" s="201"/>
      <c r="AL46" s="201"/>
      <c r="AM46" s="201"/>
      <c r="AO46" s="201"/>
      <c r="AP46" s="201"/>
      <c r="AQ46" s="201"/>
      <c r="AR46" s="201"/>
      <c r="AT46" s="201"/>
      <c r="AV46" s="201"/>
      <c r="AW46" s="201"/>
      <c r="AY46" s="201"/>
      <c r="AZ46" s="201"/>
      <c r="BA46" s="201"/>
      <c r="BB46" s="201"/>
      <c r="BD46" s="201"/>
      <c r="BF46" s="201"/>
      <c r="BG46" s="201"/>
      <c r="BI46" s="201"/>
      <c r="BJ46" s="201"/>
      <c r="BK46" s="201"/>
      <c r="BL46" s="201"/>
      <c r="BN46" s="201"/>
    </row>
    <row r="47" spans="1:67">
      <c r="A47" s="157" t="s">
        <v>83</v>
      </c>
      <c r="B47" s="167"/>
      <c r="C47" s="167"/>
      <c r="D47" s="167"/>
      <c r="E47" s="167"/>
      <c r="F47" s="170"/>
      <c r="H47" s="201"/>
      <c r="I47" s="201"/>
      <c r="K47" s="201"/>
      <c r="L47" s="201"/>
      <c r="M47" s="201"/>
      <c r="N47" s="201"/>
      <c r="P47" s="201"/>
      <c r="R47" s="201"/>
      <c r="S47" s="201"/>
      <c r="U47" s="201"/>
      <c r="V47" s="201"/>
      <c r="W47" s="201"/>
      <c r="X47" s="201"/>
      <c r="Z47" s="201"/>
      <c r="AB47" s="201"/>
      <c r="AC47" s="201"/>
      <c r="AE47" s="201"/>
      <c r="AF47" s="201"/>
      <c r="AG47" s="201"/>
      <c r="AH47" s="201"/>
      <c r="AJ47" s="201"/>
      <c r="AL47" s="201"/>
      <c r="AM47" s="201"/>
      <c r="AO47" s="201"/>
      <c r="AP47" s="201"/>
      <c r="AQ47" s="201"/>
      <c r="AR47" s="201"/>
      <c r="AT47" s="201"/>
      <c r="AV47" s="201"/>
      <c r="AW47" s="201"/>
      <c r="AY47" s="201"/>
      <c r="AZ47" s="201"/>
      <c r="BA47" s="201"/>
      <c r="BB47" s="201"/>
      <c r="BD47" s="201"/>
      <c r="BF47" s="201"/>
      <c r="BG47" s="201"/>
      <c r="BI47" s="201"/>
      <c r="BJ47" s="201"/>
      <c r="BK47" s="201"/>
      <c r="BL47" s="201"/>
      <c r="BN47" s="201"/>
    </row>
    <row r="48" spans="1:67" ht="24">
      <c r="A48" s="241" t="s">
        <v>84</v>
      </c>
      <c r="B48" s="242"/>
      <c r="C48" s="242"/>
      <c r="D48" s="242"/>
      <c r="E48" s="242"/>
      <c r="F48" s="183" t="s">
        <v>75</v>
      </c>
      <c r="G48" s="259"/>
      <c r="H48" s="182"/>
      <c r="I48" s="420"/>
      <c r="J48" s="182"/>
      <c r="K48" s="182"/>
      <c r="L48" s="182"/>
      <c r="M48" s="182"/>
      <c r="N48" s="420"/>
      <c r="O48" s="182"/>
      <c r="P48" s="182"/>
      <c r="Q48" s="260"/>
      <c r="R48" s="182"/>
      <c r="S48" s="420"/>
      <c r="T48" s="182"/>
      <c r="U48" s="182"/>
      <c r="V48" s="182"/>
      <c r="W48" s="182"/>
      <c r="X48" s="420"/>
      <c r="Y48" s="182"/>
      <c r="Z48" s="182"/>
      <c r="AA48" s="260"/>
      <c r="AB48" s="182"/>
      <c r="AC48" s="420"/>
      <c r="AD48" s="182"/>
      <c r="AE48" s="182"/>
      <c r="AF48" s="182"/>
      <c r="AG48" s="182"/>
      <c r="AH48" s="420"/>
      <c r="AI48" s="182"/>
      <c r="AJ48" s="182"/>
      <c r="AK48" s="260"/>
      <c r="AL48" s="182"/>
      <c r="AM48" s="420"/>
      <c r="AN48" s="182"/>
      <c r="AO48" s="182"/>
      <c r="AP48" s="182"/>
      <c r="AQ48" s="182"/>
      <c r="AR48" s="420"/>
      <c r="AS48" s="182"/>
      <c r="AT48" s="182"/>
      <c r="AU48" s="260"/>
      <c r="AV48" s="182"/>
      <c r="AW48" s="420"/>
      <c r="AX48" s="182"/>
      <c r="AY48" s="182"/>
      <c r="AZ48" s="182"/>
      <c r="BA48" s="182"/>
      <c r="BB48" s="420"/>
      <c r="BC48" s="182"/>
      <c r="BD48" s="182"/>
      <c r="BE48" s="260"/>
      <c r="BF48" s="182"/>
      <c r="BG48" s="420"/>
      <c r="BH48" s="182"/>
      <c r="BI48" s="182"/>
      <c r="BJ48" s="182"/>
      <c r="BK48" s="182"/>
      <c r="BL48" s="420"/>
      <c r="BM48" s="182"/>
      <c r="BN48" s="182"/>
    </row>
    <row r="49" spans="1:67" ht="12" hidden="1" customHeight="1">
      <c r="H49" s="201"/>
      <c r="I49" s="201"/>
      <c r="K49" s="201"/>
      <c r="L49" s="201"/>
      <c r="M49" s="201"/>
      <c r="N49" s="201"/>
      <c r="P49" s="201"/>
      <c r="R49" s="201"/>
      <c r="S49" s="201"/>
      <c r="U49" s="201"/>
      <c r="V49" s="201"/>
      <c r="W49" s="201"/>
      <c r="X49" s="201"/>
      <c r="Z49" s="201"/>
      <c r="AB49" s="201"/>
      <c r="AC49" s="201"/>
      <c r="AE49" s="201"/>
      <c r="AF49" s="201"/>
      <c r="AG49" s="201"/>
      <c r="AH49" s="201"/>
      <c r="AJ49" s="201"/>
      <c r="AL49" s="201"/>
      <c r="AM49" s="201"/>
      <c r="AO49" s="201"/>
      <c r="AP49" s="201"/>
      <c r="AQ49" s="201"/>
      <c r="AR49" s="201"/>
      <c r="AT49" s="201"/>
      <c r="AV49" s="201"/>
      <c r="AW49" s="201"/>
      <c r="AY49" s="201"/>
      <c r="AZ49" s="201"/>
      <c r="BA49" s="201"/>
      <c r="BB49" s="201"/>
      <c r="BD49" s="201"/>
      <c r="BF49" s="201"/>
      <c r="BG49" s="201"/>
      <c r="BI49" s="201"/>
      <c r="BJ49" s="201"/>
      <c r="BK49" s="201"/>
      <c r="BL49" s="201"/>
      <c r="BN49" s="201"/>
      <c r="BO49" s="166"/>
    </row>
    <row r="50" spans="1:67" ht="12" hidden="1" customHeight="1">
      <c r="A50" s="206"/>
      <c r="B50" s="164"/>
      <c r="C50" s="195"/>
      <c r="D50" s="195"/>
      <c r="E50" s="195"/>
      <c r="F50" s="207"/>
      <c r="G50" s="172"/>
      <c r="H50" s="201"/>
      <c r="I50" s="201"/>
      <c r="J50" s="201"/>
      <c r="K50" s="202">
        <f>SUM(H50:J50)</f>
        <v>0</v>
      </c>
      <c r="L50" s="203"/>
      <c r="M50" s="243"/>
      <c r="N50" s="243"/>
      <c r="O50" s="243"/>
      <c r="P50" s="243"/>
      <c r="Q50" s="166"/>
      <c r="R50" s="201"/>
      <c r="S50" s="201"/>
      <c r="T50" s="201"/>
      <c r="U50" s="202">
        <f>SUM(R50:T50)</f>
        <v>0</v>
      </c>
      <c r="V50" s="203"/>
      <c r="W50" s="243"/>
      <c r="X50" s="243"/>
      <c r="Y50" s="243"/>
      <c r="Z50" s="243"/>
      <c r="AA50" s="166"/>
      <c r="AB50" s="201"/>
      <c r="AC50" s="201"/>
      <c r="AD50" s="201"/>
      <c r="AE50" s="202">
        <f>SUM(AB50:AD50)</f>
        <v>0</v>
      </c>
      <c r="AF50" s="203"/>
      <c r="AG50" s="243"/>
      <c r="AH50" s="243"/>
      <c r="AI50" s="243"/>
      <c r="AJ50" s="243"/>
      <c r="AK50" s="166"/>
      <c r="AL50" s="201"/>
      <c r="AM50" s="201"/>
      <c r="AN50" s="201"/>
      <c r="AO50" s="202">
        <f>SUM(AL50:AN50)</f>
        <v>0</v>
      </c>
      <c r="AP50" s="203"/>
      <c r="AQ50" s="243"/>
      <c r="AR50" s="243"/>
      <c r="AS50" s="243"/>
      <c r="AT50" s="243"/>
      <c r="AU50" s="166"/>
      <c r="AV50" s="201"/>
      <c r="AW50" s="201"/>
      <c r="AX50" s="201"/>
      <c r="AY50" s="202">
        <f>SUM(AV50:AX50)</f>
        <v>0</v>
      </c>
      <c r="AZ50" s="203"/>
      <c r="BA50" s="243"/>
      <c r="BB50" s="243"/>
      <c r="BC50" s="243"/>
      <c r="BD50" s="243"/>
      <c r="BE50" s="166"/>
      <c r="BF50" s="201"/>
      <c r="BG50" s="201"/>
      <c r="BH50" s="201"/>
      <c r="BI50" s="202">
        <f>SUM(BF50:BH50)</f>
        <v>0</v>
      </c>
      <c r="BJ50" s="203"/>
      <c r="BK50" s="243"/>
      <c r="BL50" s="243"/>
      <c r="BM50" s="243"/>
      <c r="BN50" s="243"/>
      <c r="BO50" s="166"/>
    </row>
    <row r="51" spans="1:67" ht="12" hidden="1" customHeight="1">
      <c r="A51" s="244"/>
      <c r="B51" s="245"/>
      <c r="C51" s="245"/>
      <c r="D51" s="245"/>
      <c r="E51" s="245"/>
      <c r="F51" s="244"/>
      <c r="G51" s="232"/>
      <c r="H51" s="165"/>
      <c r="I51" s="165"/>
      <c r="J51" s="165"/>
      <c r="K51" s="165"/>
      <c r="R51" s="165"/>
      <c r="S51" s="165"/>
      <c r="T51" s="165"/>
      <c r="U51" s="165"/>
      <c r="AB51" s="165"/>
      <c r="AC51" s="165"/>
      <c r="AD51" s="165"/>
      <c r="AE51" s="165"/>
      <c r="AL51" s="165"/>
      <c r="AM51" s="165"/>
      <c r="AN51" s="165"/>
      <c r="AO51" s="165"/>
      <c r="AV51" s="165"/>
      <c r="AW51" s="165"/>
      <c r="AX51" s="165"/>
      <c r="AY51" s="165"/>
      <c r="BF51" s="165"/>
      <c r="BG51" s="165"/>
      <c r="BH51" s="165"/>
      <c r="BI51" s="165"/>
      <c r="BO51" s="166"/>
    </row>
    <row r="52" spans="1:67" ht="12" hidden="1" customHeight="1">
      <c r="A52" s="246" t="s">
        <v>418</v>
      </c>
      <c r="B52" s="246"/>
      <c r="C52" s="246"/>
      <c r="D52" s="246"/>
      <c r="E52" s="246"/>
      <c r="F52" s="246"/>
      <c r="G52" s="246"/>
      <c r="H52" s="247"/>
      <c r="I52" s="424"/>
      <c r="J52" s="246"/>
      <c r="K52" s="247"/>
      <c r="L52" s="247"/>
      <c r="M52" s="247"/>
      <c r="N52" s="424"/>
      <c r="O52" s="246"/>
      <c r="P52" s="247"/>
      <c r="Q52" s="246"/>
      <c r="R52" s="247"/>
      <c r="S52" s="424"/>
      <c r="T52" s="246"/>
      <c r="U52" s="247"/>
      <c r="V52" s="247"/>
      <c r="W52" s="247"/>
      <c r="X52" s="424"/>
      <c r="Y52" s="246"/>
      <c r="Z52" s="247"/>
      <c r="AA52" s="246"/>
      <c r="AB52" s="247"/>
      <c r="AC52" s="424"/>
      <c r="AD52" s="246"/>
      <c r="AE52" s="247"/>
      <c r="AF52" s="247"/>
      <c r="AG52" s="247"/>
      <c r="AH52" s="424"/>
      <c r="AI52" s="246"/>
      <c r="AJ52" s="247"/>
      <c r="AK52" s="246"/>
      <c r="AL52" s="247"/>
      <c r="AM52" s="424"/>
      <c r="AN52" s="246"/>
      <c r="AO52" s="247"/>
      <c r="AP52" s="247"/>
      <c r="AQ52" s="247"/>
      <c r="AR52" s="424"/>
      <c r="AS52" s="246"/>
      <c r="AT52" s="247"/>
      <c r="AU52" s="246"/>
      <c r="AV52" s="247"/>
      <c r="AW52" s="424"/>
      <c r="AX52" s="246"/>
      <c r="AY52" s="247"/>
      <c r="AZ52" s="247"/>
      <c r="BA52" s="247"/>
      <c r="BB52" s="424"/>
      <c r="BC52" s="246"/>
      <c r="BD52" s="247"/>
      <c r="BE52" s="246"/>
      <c r="BF52" s="247"/>
      <c r="BG52" s="424"/>
      <c r="BH52" s="246"/>
      <c r="BI52" s="247"/>
      <c r="BJ52" s="247"/>
      <c r="BK52" s="247"/>
      <c r="BL52" s="424"/>
      <c r="BM52" s="246"/>
      <c r="BN52" s="247"/>
      <c r="BO52" s="166"/>
    </row>
    <row r="53" spans="1:67" ht="12" customHeight="1">
      <c r="A53" s="206" t="s">
        <v>420</v>
      </c>
      <c r="B53" s="164"/>
      <c r="C53" s="434"/>
      <c r="D53" s="434"/>
      <c r="E53" s="434"/>
      <c r="F53" s="207">
        <v>102</v>
      </c>
      <c r="G53" s="172"/>
      <c r="H53" s="201"/>
      <c r="I53" s="201">
        <v>0</v>
      </c>
      <c r="J53" s="201"/>
      <c r="K53" s="202">
        <f t="shared" ref="K53:K59" si="12">SUM(H53:J53)</f>
        <v>0</v>
      </c>
      <c r="L53" s="203"/>
      <c r="M53" s="243"/>
      <c r="N53" s="243"/>
      <c r="O53" s="243"/>
      <c r="P53" s="243"/>
      <c r="Q53" s="166"/>
      <c r="R53" s="201"/>
      <c r="S53" s="201">
        <v>5400</v>
      </c>
      <c r="T53" s="201"/>
      <c r="U53" s="202">
        <f t="shared" ref="U53:U59" si="13">SUM(R53:T53)</f>
        <v>5400</v>
      </c>
      <c r="V53" s="203"/>
      <c r="W53" s="243"/>
      <c r="X53" s="243"/>
      <c r="Y53" s="243"/>
      <c r="Z53" s="243"/>
      <c r="AA53" s="166"/>
      <c r="AB53" s="201"/>
      <c r="AC53" s="201">
        <v>10000</v>
      </c>
      <c r="AD53" s="201"/>
      <c r="AE53" s="202">
        <f t="shared" ref="AE53:AE59" si="14">SUM(AB53:AD53)</f>
        <v>10000</v>
      </c>
      <c r="AF53" s="203"/>
      <c r="AG53" s="243"/>
      <c r="AH53" s="243"/>
      <c r="AI53" s="243"/>
      <c r="AJ53" s="243"/>
      <c r="AK53" s="166"/>
      <c r="AL53" s="201"/>
      <c r="AM53" s="201">
        <v>15000</v>
      </c>
      <c r="AN53" s="201"/>
      <c r="AO53" s="202">
        <f t="shared" ref="AO53:AO59" si="15">SUM(AL53:AN53)</f>
        <v>15000</v>
      </c>
      <c r="AP53" s="203"/>
      <c r="AQ53" s="243"/>
      <c r="AR53" s="243"/>
      <c r="AS53" s="243"/>
      <c r="AT53" s="243"/>
      <c r="AU53" s="166"/>
      <c r="AV53" s="201"/>
      <c r="AW53" s="201">
        <v>20000</v>
      </c>
      <c r="AX53" s="201"/>
      <c r="AY53" s="202">
        <f t="shared" ref="AY53:AY59" si="16">SUM(AV53:AX53)</f>
        <v>20000</v>
      </c>
      <c r="AZ53" s="203"/>
      <c r="BA53" s="243"/>
      <c r="BB53" s="243"/>
      <c r="BC53" s="243"/>
      <c r="BD53" s="243"/>
      <c r="BE53" s="166"/>
      <c r="BF53" s="201"/>
      <c r="BG53" s="201">
        <v>20400</v>
      </c>
      <c r="BH53" s="201"/>
      <c r="BI53" s="202">
        <f t="shared" ref="BI53:BI59" si="17">SUM(BF53:BH53)</f>
        <v>20400</v>
      </c>
      <c r="BJ53" s="203"/>
      <c r="BK53" s="243"/>
      <c r="BL53" s="243"/>
      <c r="BM53" s="243"/>
      <c r="BN53" s="243"/>
      <c r="BO53" s="166"/>
    </row>
    <row r="54" spans="1:67" ht="12" customHeight="1">
      <c r="A54" s="206" t="s">
        <v>421</v>
      </c>
      <c r="B54" s="164"/>
      <c r="C54" s="434"/>
      <c r="D54" s="434"/>
      <c r="E54" s="434"/>
      <c r="F54" s="207">
        <v>102</v>
      </c>
      <c r="G54" s="172"/>
      <c r="H54" s="201"/>
      <c r="I54" s="201">
        <v>0</v>
      </c>
      <c r="J54" s="201"/>
      <c r="K54" s="202">
        <f t="shared" si="12"/>
        <v>0</v>
      </c>
      <c r="L54" s="203"/>
      <c r="M54" s="243"/>
      <c r="N54" s="243"/>
      <c r="O54" s="243"/>
      <c r="P54" s="243"/>
      <c r="Q54" s="166"/>
      <c r="R54" s="201"/>
      <c r="S54" s="201">
        <v>2700</v>
      </c>
      <c r="T54" s="201"/>
      <c r="U54" s="202">
        <f t="shared" si="13"/>
        <v>2700</v>
      </c>
      <c r="V54" s="203"/>
      <c r="W54" s="243"/>
      <c r="X54" s="243"/>
      <c r="Y54" s="243"/>
      <c r="Z54" s="243"/>
      <c r="AA54" s="166"/>
      <c r="AB54" s="201"/>
      <c r="AC54" s="201">
        <v>5000</v>
      </c>
      <c r="AD54" s="201"/>
      <c r="AE54" s="202">
        <f t="shared" si="14"/>
        <v>5000</v>
      </c>
      <c r="AF54" s="203"/>
      <c r="AG54" s="243"/>
      <c r="AH54" s="243"/>
      <c r="AI54" s="243"/>
      <c r="AJ54" s="243"/>
      <c r="AK54" s="166"/>
      <c r="AL54" s="201"/>
      <c r="AM54" s="201">
        <v>7500</v>
      </c>
      <c r="AN54" s="201"/>
      <c r="AO54" s="202">
        <f t="shared" si="15"/>
        <v>7500</v>
      </c>
      <c r="AP54" s="203"/>
      <c r="AQ54" s="243"/>
      <c r="AR54" s="243"/>
      <c r="AS54" s="243"/>
      <c r="AT54" s="243"/>
      <c r="AU54" s="166"/>
      <c r="AV54" s="201"/>
      <c r="AW54" s="201">
        <v>10000</v>
      </c>
      <c r="AX54" s="201"/>
      <c r="AY54" s="202">
        <f t="shared" si="16"/>
        <v>10000</v>
      </c>
      <c r="AZ54" s="203"/>
      <c r="BA54" s="243"/>
      <c r="BB54" s="243"/>
      <c r="BC54" s="243"/>
      <c r="BD54" s="243"/>
      <c r="BE54" s="166"/>
      <c r="BF54" s="201"/>
      <c r="BG54" s="201">
        <v>10200</v>
      </c>
      <c r="BH54" s="201"/>
      <c r="BI54" s="202">
        <f t="shared" si="17"/>
        <v>10200</v>
      </c>
      <c r="BJ54" s="203"/>
      <c r="BK54" s="243"/>
      <c r="BL54" s="243"/>
      <c r="BM54" s="243"/>
      <c r="BN54" s="243"/>
      <c r="BO54" s="166"/>
    </row>
    <row r="55" spans="1:67" ht="12" customHeight="1">
      <c r="A55" s="206" t="s">
        <v>422</v>
      </c>
      <c r="B55" s="164"/>
      <c r="C55" s="434"/>
      <c r="D55" s="434"/>
      <c r="E55" s="434"/>
      <c r="F55" s="207">
        <v>102</v>
      </c>
      <c r="G55" s="172"/>
      <c r="H55" s="201"/>
      <c r="I55" s="201">
        <v>0</v>
      </c>
      <c r="J55" s="201"/>
      <c r="K55" s="202">
        <f t="shared" si="12"/>
        <v>0</v>
      </c>
      <c r="L55" s="203"/>
      <c r="M55" s="243"/>
      <c r="N55" s="243"/>
      <c r="O55" s="243"/>
      <c r="P55" s="243"/>
      <c r="Q55" s="166"/>
      <c r="R55" s="201"/>
      <c r="S55" s="201">
        <v>2700</v>
      </c>
      <c r="T55" s="201"/>
      <c r="U55" s="202">
        <f t="shared" si="13"/>
        <v>2700</v>
      </c>
      <c r="V55" s="203"/>
      <c r="W55" s="243"/>
      <c r="X55" s="243"/>
      <c r="Y55" s="243"/>
      <c r="Z55" s="243"/>
      <c r="AA55" s="166"/>
      <c r="AB55" s="201"/>
      <c r="AC55" s="201">
        <v>5000</v>
      </c>
      <c r="AD55" s="201"/>
      <c r="AE55" s="202">
        <f t="shared" si="14"/>
        <v>5000</v>
      </c>
      <c r="AF55" s="203"/>
      <c r="AG55" s="243"/>
      <c r="AH55" s="243"/>
      <c r="AI55" s="243"/>
      <c r="AJ55" s="243"/>
      <c r="AK55" s="166"/>
      <c r="AL55" s="201"/>
      <c r="AM55" s="201">
        <v>7500</v>
      </c>
      <c r="AN55" s="201"/>
      <c r="AO55" s="202">
        <f t="shared" si="15"/>
        <v>7500</v>
      </c>
      <c r="AP55" s="203"/>
      <c r="AQ55" s="243"/>
      <c r="AR55" s="243"/>
      <c r="AS55" s="243"/>
      <c r="AT55" s="243"/>
      <c r="AU55" s="166"/>
      <c r="AV55" s="201"/>
      <c r="AW55" s="201">
        <v>10000</v>
      </c>
      <c r="AX55" s="201"/>
      <c r="AY55" s="202">
        <f t="shared" si="16"/>
        <v>10000</v>
      </c>
      <c r="AZ55" s="203"/>
      <c r="BA55" s="243"/>
      <c r="BB55" s="243"/>
      <c r="BC55" s="243"/>
      <c r="BD55" s="243"/>
      <c r="BE55" s="166"/>
      <c r="BF55" s="201"/>
      <c r="BG55" s="201">
        <v>10200</v>
      </c>
      <c r="BH55" s="201"/>
      <c r="BI55" s="202">
        <f t="shared" si="17"/>
        <v>10200</v>
      </c>
      <c r="BJ55" s="203"/>
      <c r="BK55" s="243"/>
      <c r="BL55" s="243"/>
      <c r="BM55" s="243"/>
      <c r="BN55" s="243"/>
      <c r="BO55" s="166"/>
    </row>
    <row r="56" spans="1:67" ht="12" customHeight="1">
      <c r="A56" s="206" t="s">
        <v>423</v>
      </c>
      <c r="B56" s="164"/>
      <c r="C56" s="434"/>
      <c r="D56" s="434"/>
      <c r="E56" s="434"/>
      <c r="F56" s="207">
        <v>102</v>
      </c>
      <c r="G56" s="172"/>
      <c r="H56" s="201"/>
      <c r="I56" s="201">
        <v>0</v>
      </c>
      <c r="J56" s="201"/>
      <c r="K56" s="202">
        <f t="shared" si="12"/>
        <v>0</v>
      </c>
      <c r="L56" s="203"/>
      <c r="M56" s="243"/>
      <c r="N56" s="243"/>
      <c r="O56" s="243"/>
      <c r="P56" s="243"/>
      <c r="Q56" s="166"/>
      <c r="R56" s="201"/>
      <c r="S56" s="201">
        <v>2700</v>
      </c>
      <c r="T56" s="201"/>
      <c r="U56" s="202">
        <f t="shared" si="13"/>
        <v>2700</v>
      </c>
      <c r="V56" s="203"/>
      <c r="W56" s="243"/>
      <c r="X56" s="243"/>
      <c r="Y56" s="243"/>
      <c r="Z56" s="243"/>
      <c r="AA56" s="166"/>
      <c r="AB56" s="201"/>
      <c r="AC56" s="201">
        <v>5000</v>
      </c>
      <c r="AD56" s="201"/>
      <c r="AE56" s="202">
        <f t="shared" si="14"/>
        <v>5000</v>
      </c>
      <c r="AF56" s="203"/>
      <c r="AG56" s="243"/>
      <c r="AH56" s="243"/>
      <c r="AI56" s="243"/>
      <c r="AJ56" s="243"/>
      <c r="AK56" s="166"/>
      <c r="AL56" s="201"/>
      <c r="AM56" s="201">
        <v>7500</v>
      </c>
      <c r="AN56" s="201"/>
      <c r="AO56" s="202">
        <f t="shared" si="15"/>
        <v>7500</v>
      </c>
      <c r="AP56" s="203"/>
      <c r="AQ56" s="243"/>
      <c r="AR56" s="243"/>
      <c r="AS56" s="243"/>
      <c r="AT56" s="243"/>
      <c r="AU56" s="166"/>
      <c r="AV56" s="201"/>
      <c r="AW56" s="201">
        <v>10000</v>
      </c>
      <c r="AX56" s="201"/>
      <c r="AY56" s="202">
        <f t="shared" si="16"/>
        <v>10000</v>
      </c>
      <c r="AZ56" s="203"/>
      <c r="BA56" s="243"/>
      <c r="BB56" s="243"/>
      <c r="BC56" s="243"/>
      <c r="BD56" s="243"/>
      <c r="BE56" s="166"/>
      <c r="BF56" s="201"/>
      <c r="BG56" s="201">
        <v>10200</v>
      </c>
      <c r="BH56" s="201"/>
      <c r="BI56" s="202">
        <f t="shared" si="17"/>
        <v>10200</v>
      </c>
      <c r="BJ56" s="203"/>
      <c r="BK56" s="243"/>
      <c r="BL56" s="243"/>
      <c r="BM56" s="243"/>
      <c r="BN56" s="243"/>
      <c r="BO56" s="166"/>
    </row>
    <row r="57" spans="1:67" ht="12" customHeight="1">
      <c r="A57" s="206" t="s">
        <v>424</v>
      </c>
      <c r="B57" s="164"/>
      <c r="C57" s="434"/>
      <c r="D57" s="434"/>
      <c r="E57" s="434"/>
      <c r="F57" s="207">
        <v>161</v>
      </c>
      <c r="G57" s="172"/>
      <c r="H57" s="201"/>
      <c r="I57" s="201">
        <v>0</v>
      </c>
      <c r="J57" s="201"/>
      <c r="K57" s="202">
        <f t="shared" si="12"/>
        <v>0</v>
      </c>
      <c r="L57" s="203"/>
      <c r="M57" s="243"/>
      <c r="N57" s="243"/>
      <c r="O57" s="243"/>
      <c r="P57" s="243"/>
      <c r="Q57" s="166"/>
      <c r="R57" s="201"/>
      <c r="S57" s="201">
        <v>16000</v>
      </c>
      <c r="T57" s="201"/>
      <c r="U57" s="202">
        <f t="shared" si="13"/>
        <v>16000</v>
      </c>
      <c r="V57" s="203"/>
      <c r="W57" s="243"/>
      <c r="X57" s="243"/>
      <c r="Y57" s="243"/>
      <c r="Z57" s="243"/>
      <c r="AA57" s="166"/>
      <c r="AB57" s="201"/>
      <c r="AC57" s="201">
        <v>0</v>
      </c>
      <c r="AD57" s="201"/>
      <c r="AE57" s="202">
        <f t="shared" si="14"/>
        <v>0</v>
      </c>
      <c r="AF57" s="203"/>
      <c r="AG57" s="243"/>
      <c r="AH57" s="243"/>
      <c r="AI57" s="243"/>
      <c r="AJ57" s="243"/>
      <c r="AK57" s="166"/>
      <c r="AL57" s="201"/>
      <c r="AM57" s="201">
        <v>0</v>
      </c>
      <c r="AN57" s="201"/>
      <c r="AO57" s="202">
        <f t="shared" si="15"/>
        <v>0</v>
      </c>
      <c r="AP57" s="203"/>
      <c r="AQ57" s="243"/>
      <c r="AR57" s="243"/>
      <c r="AS57" s="243"/>
      <c r="AT57" s="243"/>
      <c r="AU57" s="166"/>
      <c r="AV57" s="201"/>
      <c r="AW57" s="201">
        <v>0</v>
      </c>
      <c r="AX57" s="201"/>
      <c r="AY57" s="202">
        <f t="shared" si="16"/>
        <v>0</v>
      </c>
      <c r="AZ57" s="203"/>
      <c r="BA57" s="243"/>
      <c r="BB57" s="243"/>
      <c r="BC57" s="243"/>
      <c r="BD57" s="243"/>
      <c r="BE57" s="166"/>
      <c r="BF57" s="201"/>
      <c r="BG57" s="201">
        <v>0</v>
      </c>
      <c r="BH57" s="201"/>
      <c r="BI57" s="202">
        <f t="shared" si="17"/>
        <v>0</v>
      </c>
      <c r="BJ57" s="203"/>
      <c r="BK57" s="243"/>
      <c r="BL57" s="243"/>
      <c r="BM57" s="243"/>
      <c r="BN57" s="243"/>
      <c r="BO57" s="166"/>
    </row>
    <row r="58" spans="1:67" ht="12" customHeight="1">
      <c r="A58" s="206" t="s">
        <v>425</v>
      </c>
      <c r="B58" s="164"/>
      <c r="C58" s="434"/>
      <c r="D58" s="434"/>
      <c r="E58" s="434"/>
      <c r="F58" s="207">
        <v>161</v>
      </c>
      <c r="G58" s="172"/>
      <c r="H58" s="201"/>
      <c r="I58" s="201">
        <v>0</v>
      </c>
      <c r="J58" s="201"/>
      <c r="K58" s="202">
        <f t="shared" si="12"/>
        <v>0</v>
      </c>
      <c r="L58" s="203"/>
      <c r="M58" s="243"/>
      <c r="N58" s="243"/>
      <c r="O58" s="243"/>
      <c r="P58" s="243"/>
      <c r="Q58" s="166"/>
      <c r="R58" s="201"/>
      <c r="S58" s="201">
        <v>4800</v>
      </c>
      <c r="T58" s="201"/>
      <c r="U58" s="202">
        <f t="shared" si="13"/>
        <v>4800</v>
      </c>
      <c r="V58" s="203"/>
      <c r="W58" s="243"/>
      <c r="X58" s="243"/>
      <c r="Y58" s="243"/>
      <c r="Z58" s="243"/>
      <c r="AA58" s="166"/>
      <c r="AB58" s="201"/>
      <c r="AC58" s="201">
        <v>0</v>
      </c>
      <c r="AD58" s="201"/>
      <c r="AE58" s="202">
        <f t="shared" si="14"/>
        <v>0</v>
      </c>
      <c r="AF58" s="203"/>
      <c r="AG58" s="243"/>
      <c r="AH58" s="243"/>
      <c r="AI58" s="243"/>
      <c r="AJ58" s="243"/>
      <c r="AK58" s="166"/>
      <c r="AL58" s="201"/>
      <c r="AM58" s="201">
        <v>0</v>
      </c>
      <c r="AN58" s="201"/>
      <c r="AO58" s="202">
        <f t="shared" si="15"/>
        <v>0</v>
      </c>
      <c r="AP58" s="203"/>
      <c r="AQ58" s="243"/>
      <c r="AR58" s="243"/>
      <c r="AS58" s="243"/>
      <c r="AT58" s="243"/>
      <c r="AU58" s="166"/>
      <c r="AV58" s="201"/>
      <c r="AW58" s="201">
        <v>0</v>
      </c>
      <c r="AX58" s="201"/>
      <c r="AY58" s="202">
        <f t="shared" si="16"/>
        <v>0</v>
      </c>
      <c r="AZ58" s="203"/>
      <c r="BA58" s="243"/>
      <c r="BB58" s="243"/>
      <c r="BC58" s="243"/>
      <c r="BD58" s="243"/>
      <c r="BE58" s="166"/>
      <c r="BF58" s="201"/>
      <c r="BG58" s="201">
        <v>0</v>
      </c>
      <c r="BH58" s="201"/>
      <c r="BI58" s="202">
        <f t="shared" si="17"/>
        <v>0</v>
      </c>
      <c r="BJ58" s="203"/>
      <c r="BK58" s="243"/>
      <c r="BL58" s="243"/>
      <c r="BM58" s="243"/>
      <c r="BN58" s="243"/>
      <c r="BO58" s="166"/>
    </row>
    <row r="59" spans="1:67" s="435" customFormat="1" ht="12" hidden="1" customHeight="1">
      <c r="A59" s="448"/>
      <c r="B59" s="449"/>
      <c r="C59" s="436"/>
      <c r="D59" s="436"/>
      <c r="E59" s="436"/>
      <c r="F59" s="450"/>
      <c r="G59" s="451"/>
      <c r="H59" s="442"/>
      <c r="I59" s="442"/>
      <c r="J59" s="442"/>
      <c r="K59" s="443">
        <f t="shared" si="12"/>
        <v>0</v>
      </c>
      <c r="L59" s="444"/>
      <c r="M59" s="452"/>
      <c r="N59" s="452"/>
      <c r="O59" s="452"/>
      <c r="P59" s="452"/>
      <c r="Q59" s="447"/>
      <c r="R59" s="442"/>
      <c r="S59" s="442"/>
      <c r="T59" s="442"/>
      <c r="U59" s="443">
        <f t="shared" si="13"/>
        <v>0</v>
      </c>
      <c r="V59" s="444"/>
      <c r="W59" s="452"/>
      <c r="X59" s="452"/>
      <c r="Y59" s="452"/>
      <c r="Z59" s="452"/>
      <c r="AA59" s="447"/>
      <c r="AB59" s="442"/>
      <c r="AC59" s="442"/>
      <c r="AD59" s="442"/>
      <c r="AE59" s="443">
        <f t="shared" si="14"/>
        <v>0</v>
      </c>
      <c r="AF59" s="444"/>
      <c r="AG59" s="452"/>
      <c r="AH59" s="452"/>
      <c r="AI59" s="452"/>
      <c r="AJ59" s="452"/>
      <c r="AK59" s="447"/>
      <c r="AL59" s="442"/>
      <c r="AM59" s="442"/>
      <c r="AN59" s="442"/>
      <c r="AO59" s="443">
        <f t="shared" si="15"/>
        <v>0</v>
      </c>
      <c r="AP59" s="444"/>
      <c r="AQ59" s="452"/>
      <c r="AR59" s="452"/>
      <c r="AS59" s="452"/>
      <c r="AT59" s="452"/>
      <c r="AU59" s="447"/>
      <c r="AV59" s="442"/>
      <c r="AW59" s="442"/>
      <c r="AX59" s="442"/>
      <c r="AY59" s="443">
        <f t="shared" si="16"/>
        <v>0</v>
      </c>
      <c r="AZ59" s="444"/>
      <c r="BA59" s="452"/>
      <c r="BB59" s="452"/>
      <c r="BC59" s="452"/>
      <c r="BD59" s="452"/>
      <c r="BE59" s="447"/>
      <c r="BF59" s="442"/>
      <c r="BG59" s="442"/>
      <c r="BH59" s="442"/>
      <c r="BI59" s="443">
        <f t="shared" si="17"/>
        <v>0</v>
      </c>
      <c r="BJ59" s="444"/>
      <c r="BK59" s="452"/>
      <c r="BL59" s="452"/>
      <c r="BM59" s="452"/>
      <c r="BN59" s="452"/>
      <c r="BO59" s="447"/>
    </row>
    <row r="60" spans="1:67" ht="12" hidden="1" customHeight="1">
      <c r="A60" s="164"/>
      <c r="BO60" s="166"/>
    </row>
    <row r="61" spans="1:67" s="6" customFormat="1" ht="12" customHeight="1">
      <c r="A61" s="208" t="s">
        <v>85</v>
      </c>
      <c r="B61" s="209"/>
      <c r="C61" s="209"/>
      <c r="D61" s="209"/>
      <c r="E61" s="209"/>
      <c r="F61" s="210"/>
      <c r="G61" s="261"/>
      <c r="H61" s="190">
        <f>SUBTOTAL(9,H52:H60)</f>
        <v>0</v>
      </c>
      <c r="I61" s="421">
        <f>SUBTOTAL(9,I52:I60)</f>
        <v>0</v>
      </c>
      <c r="J61" s="190"/>
      <c r="K61" s="191">
        <f>SUM(H61:J61)</f>
        <v>0</v>
      </c>
      <c r="L61" s="192"/>
      <c r="M61" s="262"/>
      <c r="N61" s="262"/>
      <c r="O61" s="167"/>
      <c r="P61" s="262"/>
      <c r="Q61" s="167"/>
      <c r="R61" s="190">
        <f>SUBTOTAL(9,R52:R60)</f>
        <v>0</v>
      </c>
      <c r="S61" s="421">
        <f>SUBTOTAL(9,S52:S60)</f>
        <v>34300</v>
      </c>
      <c r="T61" s="190"/>
      <c r="U61" s="191">
        <f>SUM(R61:T61)</f>
        <v>34300</v>
      </c>
      <c r="V61" s="192"/>
      <c r="W61" s="262"/>
      <c r="X61" s="262"/>
      <c r="Y61" s="167"/>
      <c r="Z61" s="262"/>
      <c r="AA61" s="167"/>
      <c r="AB61" s="190">
        <f>SUBTOTAL(9,AB52:AB60)</f>
        <v>0</v>
      </c>
      <c r="AC61" s="421">
        <f>SUBTOTAL(9,AC52:AC60)</f>
        <v>25000</v>
      </c>
      <c r="AD61" s="190"/>
      <c r="AE61" s="191">
        <f>SUM(AB61:AD61)</f>
        <v>25000</v>
      </c>
      <c r="AF61" s="192"/>
      <c r="AG61" s="262"/>
      <c r="AH61" s="262"/>
      <c r="AI61" s="167"/>
      <c r="AJ61" s="262"/>
      <c r="AK61" s="167"/>
      <c r="AL61" s="190">
        <f>SUBTOTAL(9,AL52:AL60)</f>
        <v>0</v>
      </c>
      <c r="AM61" s="421">
        <f>SUBTOTAL(9,AM52:AM60)</f>
        <v>37500</v>
      </c>
      <c r="AN61" s="190"/>
      <c r="AO61" s="191">
        <f>SUM(AL61:AN61)</f>
        <v>37500</v>
      </c>
      <c r="AP61" s="192"/>
      <c r="AQ61" s="262"/>
      <c r="AR61" s="262"/>
      <c r="AS61" s="167"/>
      <c r="AT61" s="262"/>
      <c r="AU61" s="167"/>
      <c r="AV61" s="190">
        <f>SUBTOTAL(9,AV52:AV60)</f>
        <v>0</v>
      </c>
      <c r="AW61" s="421">
        <f>SUBTOTAL(9,AW52:AW60)</f>
        <v>50000</v>
      </c>
      <c r="AX61" s="190"/>
      <c r="AY61" s="191">
        <f>SUM(AV61:AX61)</f>
        <v>50000</v>
      </c>
      <c r="AZ61" s="192"/>
      <c r="BA61" s="262"/>
      <c r="BB61" s="262"/>
      <c r="BC61" s="167"/>
      <c r="BD61" s="262"/>
      <c r="BE61" s="167"/>
      <c r="BF61" s="190">
        <f>SUBTOTAL(9,BF52:BF60)</f>
        <v>0</v>
      </c>
      <c r="BG61" s="421">
        <f>SUBTOTAL(9,BG52:BG60)</f>
        <v>51000</v>
      </c>
      <c r="BH61" s="190"/>
      <c r="BI61" s="191">
        <f>SUM(BF61:BH61)</f>
        <v>51000</v>
      </c>
      <c r="BJ61" s="192"/>
      <c r="BK61" s="262"/>
      <c r="BL61" s="262"/>
      <c r="BM61" s="167"/>
      <c r="BN61" s="262"/>
      <c r="BO61" s="155"/>
    </row>
    <row r="62" spans="1:67">
      <c r="H62" s="201"/>
      <c r="I62" s="201"/>
      <c r="K62" s="201"/>
      <c r="L62" s="201"/>
      <c r="M62" s="201"/>
      <c r="N62" s="201"/>
      <c r="P62" s="201"/>
      <c r="R62" s="201"/>
      <c r="S62" s="201"/>
      <c r="U62" s="201"/>
      <c r="V62" s="201"/>
      <c r="W62" s="201"/>
      <c r="X62" s="201"/>
      <c r="Z62" s="201"/>
      <c r="AB62" s="201"/>
      <c r="AC62" s="201"/>
      <c r="AE62" s="201"/>
      <c r="AF62" s="201"/>
      <c r="AG62" s="201"/>
      <c r="AH62" s="201"/>
      <c r="AJ62" s="201"/>
      <c r="AL62" s="201"/>
      <c r="AM62" s="201"/>
      <c r="AO62" s="201"/>
      <c r="AP62" s="201"/>
      <c r="AQ62" s="201"/>
      <c r="AR62" s="201"/>
      <c r="AT62" s="201"/>
      <c r="AV62" s="201"/>
      <c r="AW62" s="201"/>
      <c r="AY62" s="201"/>
      <c r="AZ62" s="201"/>
      <c r="BA62" s="201"/>
      <c r="BB62" s="201"/>
      <c r="BD62" s="201"/>
      <c r="BF62" s="201"/>
      <c r="BG62" s="201"/>
      <c r="BI62" s="201"/>
      <c r="BJ62" s="201"/>
      <c r="BK62" s="201"/>
      <c r="BL62" s="201"/>
      <c r="BN62" s="201"/>
    </row>
    <row r="63" spans="1:67" ht="12" customHeight="1">
      <c r="A63" s="208" t="s">
        <v>86</v>
      </c>
      <c r="B63" s="209"/>
      <c r="C63" s="209"/>
      <c r="D63" s="209"/>
      <c r="E63" s="209"/>
      <c r="F63" s="210"/>
      <c r="G63" s="267"/>
      <c r="H63" s="237"/>
      <c r="I63" s="237"/>
      <c r="J63" s="165"/>
      <c r="K63" s="237"/>
      <c r="L63" s="237"/>
      <c r="M63" s="237"/>
      <c r="N63" s="237"/>
      <c r="O63" s="165"/>
      <c r="P63" s="237"/>
      <c r="R63" s="237"/>
      <c r="S63" s="237"/>
      <c r="T63" s="165"/>
      <c r="U63" s="237"/>
      <c r="V63" s="237"/>
      <c r="W63" s="237"/>
      <c r="X63" s="237"/>
      <c r="Y63" s="165"/>
      <c r="Z63" s="237"/>
      <c r="AB63" s="237"/>
      <c r="AC63" s="237"/>
      <c r="AD63" s="165"/>
      <c r="AE63" s="237"/>
      <c r="AF63" s="237"/>
      <c r="AG63" s="237"/>
      <c r="AH63" s="237"/>
      <c r="AI63" s="165"/>
      <c r="AJ63" s="237"/>
      <c r="AL63" s="237"/>
      <c r="AM63" s="237"/>
      <c r="AN63" s="165"/>
      <c r="AO63" s="237"/>
      <c r="AP63" s="237"/>
      <c r="AQ63" s="237"/>
      <c r="AR63" s="237"/>
      <c r="AS63" s="165"/>
      <c r="AT63" s="237"/>
      <c r="AV63" s="237"/>
      <c r="AW63" s="237"/>
      <c r="AX63" s="165"/>
      <c r="AY63" s="237"/>
      <c r="AZ63" s="237"/>
      <c r="BA63" s="237"/>
      <c r="BB63" s="237"/>
      <c r="BC63" s="165"/>
      <c r="BD63" s="237"/>
      <c r="BF63" s="237"/>
      <c r="BG63" s="237"/>
      <c r="BH63" s="165"/>
      <c r="BI63" s="237"/>
      <c r="BJ63" s="237"/>
      <c r="BK63" s="237"/>
      <c r="BL63" s="237"/>
      <c r="BM63" s="165"/>
      <c r="BN63" s="237"/>
    </row>
    <row r="64" spans="1:67" ht="12" hidden="1" customHeight="1">
      <c r="A64" s="206" t="s">
        <v>24</v>
      </c>
      <c r="F64" s="163"/>
      <c r="G64" s="163"/>
      <c r="H64" s="201"/>
      <c r="I64" s="201"/>
      <c r="K64" s="202">
        <f t="shared" ref="K64:K95" si="18">SUM(H64:J64)</f>
        <v>0</v>
      </c>
      <c r="L64" s="203"/>
      <c r="M64" s="204"/>
      <c r="N64" s="204"/>
      <c r="O64" s="204"/>
      <c r="P64" s="205">
        <f t="shared" ref="P64:P95" si="19">SUM(M64:O64)</f>
        <v>0</v>
      </c>
      <c r="Q64" s="166"/>
      <c r="R64" s="201"/>
      <c r="S64" s="201"/>
      <c r="U64" s="202">
        <f t="shared" ref="U64:U95" si="20">SUM(R64:T64)</f>
        <v>0</v>
      </c>
      <c r="V64" s="203"/>
      <c r="W64" s="204"/>
      <c r="X64" s="204"/>
      <c r="Y64" s="204"/>
      <c r="Z64" s="205">
        <f t="shared" ref="Z64:Z95" si="21">SUM(W64:Y64)</f>
        <v>0</v>
      </c>
      <c r="AA64" s="166"/>
      <c r="AB64" s="201"/>
      <c r="AC64" s="201"/>
      <c r="AE64" s="202">
        <f t="shared" ref="AE64:AE95" si="22">SUM(AB64:AD64)</f>
        <v>0</v>
      </c>
      <c r="AF64" s="203"/>
      <c r="AG64" s="204"/>
      <c r="AH64" s="204"/>
      <c r="AI64" s="204"/>
      <c r="AJ64" s="205">
        <f t="shared" ref="AJ64:AJ95" si="23">SUM(AG64:AI64)</f>
        <v>0</v>
      </c>
      <c r="AK64" s="166"/>
      <c r="AL64" s="201"/>
      <c r="AM64" s="201"/>
      <c r="AO64" s="202">
        <f t="shared" ref="AO64:AO95" si="24">SUM(AL64:AN64)</f>
        <v>0</v>
      </c>
      <c r="AP64" s="203"/>
      <c r="AQ64" s="204"/>
      <c r="AR64" s="204"/>
      <c r="AS64" s="204"/>
      <c r="AT64" s="205">
        <f t="shared" ref="AT64:AT95" si="25">SUM(AQ64:AS64)</f>
        <v>0</v>
      </c>
      <c r="AU64" s="166"/>
      <c r="AV64" s="201"/>
      <c r="AW64" s="201"/>
      <c r="AY64" s="202">
        <f t="shared" ref="AY64:AY95" si="26">SUM(AV64:AX64)</f>
        <v>0</v>
      </c>
      <c r="AZ64" s="203"/>
      <c r="BA64" s="204"/>
      <c r="BB64" s="204"/>
      <c r="BC64" s="204"/>
      <c r="BD64" s="205">
        <f t="shared" ref="BD64:BD95" si="27">SUM(BA64:BC64)</f>
        <v>0</v>
      </c>
      <c r="BE64" s="166"/>
      <c r="BF64" s="201"/>
      <c r="BG64" s="201"/>
      <c r="BI64" s="202">
        <f t="shared" ref="BI64:BI95" si="28">SUM(BF64:BH64)</f>
        <v>0</v>
      </c>
      <c r="BJ64" s="203"/>
      <c r="BK64" s="204"/>
      <c r="BL64" s="204"/>
      <c r="BM64" s="204"/>
      <c r="BN64" s="205">
        <f t="shared" ref="BN64:BN95" si="29">SUM(BK64:BM64)</f>
        <v>0</v>
      </c>
      <c r="BO64" s="166"/>
    </row>
    <row r="65" spans="1:67" ht="12" hidden="1" customHeight="1">
      <c r="A65" s="206">
        <v>100</v>
      </c>
      <c r="B65" s="161" t="s">
        <v>136</v>
      </c>
      <c r="F65" s="163"/>
      <c r="G65" s="163"/>
      <c r="H65" s="201"/>
      <c r="I65" s="201">
        <v>0</v>
      </c>
      <c r="K65" s="202">
        <f t="shared" si="18"/>
        <v>0</v>
      </c>
      <c r="L65" s="203"/>
      <c r="M65" s="204"/>
      <c r="N65" s="204">
        <v>0</v>
      </c>
      <c r="O65" s="204"/>
      <c r="P65" s="205">
        <f t="shared" si="19"/>
        <v>0</v>
      </c>
      <c r="Q65" s="166"/>
      <c r="R65" s="201"/>
      <c r="S65" s="201">
        <v>0</v>
      </c>
      <c r="U65" s="202">
        <f t="shared" si="20"/>
        <v>0</v>
      </c>
      <c r="V65" s="203"/>
      <c r="W65" s="204"/>
      <c r="X65" s="204">
        <v>0</v>
      </c>
      <c r="Y65" s="204"/>
      <c r="Z65" s="205">
        <f t="shared" si="21"/>
        <v>0</v>
      </c>
      <c r="AA65" s="166"/>
      <c r="AB65" s="201"/>
      <c r="AC65" s="201">
        <v>0</v>
      </c>
      <c r="AE65" s="202">
        <f t="shared" si="22"/>
        <v>0</v>
      </c>
      <c r="AF65" s="203"/>
      <c r="AG65" s="204"/>
      <c r="AH65" s="204">
        <v>0</v>
      </c>
      <c r="AI65" s="204"/>
      <c r="AJ65" s="205">
        <f t="shared" si="23"/>
        <v>0</v>
      </c>
      <c r="AK65" s="166"/>
      <c r="AL65" s="201"/>
      <c r="AM65" s="201">
        <v>0</v>
      </c>
      <c r="AO65" s="202">
        <f t="shared" si="24"/>
        <v>0</v>
      </c>
      <c r="AP65" s="203"/>
      <c r="AQ65" s="204"/>
      <c r="AR65" s="204">
        <v>0</v>
      </c>
      <c r="AS65" s="204"/>
      <c r="AT65" s="205">
        <f t="shared" si="25"/>
        <v>0</v>
      </c>
      <c r="AU65" s="166"/>
      <c r="AV65" s="201"/>
      <c r="AW65" s="201">
        <v>0</v>
      </c>
      <c r="AY65" s="202">
        <f t="shared" si="26"/>
        <v>0</v>
      </c>
      <c r="AZ65" s="203"/>
      <c r="BA65" s="204"/>
      <c r="BB65" s="204">
        <v>0</v>
      </c>
      <c r="BC65" s="204"/>
      <c r="BD65" s="205">
        <f t="shared" si="27"/>
        <v>0</v>
      </c>
      <c r="BE65" s="166"/>
      <c r="BF65" s="201"/>
      <c r="BG65" s="201">
        <v>0</v>
      </c>
      <c r="BI65" s="202">
        <f t="shared" si="28"/>
        <v>0</v>
      </c>
      <c r="BJ65" s="203"/>
      <c r="BK65" s="204"/>
      <c r="BL65" s="204">
        <v>0</v>
      </c>
      <c r="BM65" s="204"/>
      <c r="BN65" s="205">
        <f t="shared" si="29"/>
        <v>0</v>
      </c>
      <c r="BO65" s="166"/>
    </row>
    <row r="66" spans="1:67" ht="12" customHeight="1">
      <c r="A66" s="206">
        <v>101</v>
      </c>
      <c r="B66" s="161" t="s">
        <v>203</v>
      </c>
      <c r="F66" s="163"/>
      <c r="G66" s="163"/>
      <c r="H66" s="201"/>
      <c r="I66" s="201">
        <v>0</v>
      </c>
      <c r="K66" s="202">
        <f t="shared" si="18"/>
        <v>0</v>
      </c>
      <c r="L66" s="203"/>
      <c r="M66" s="204"/>
      <c r="N66" s="204">
        <v>0</v>
      </c>
      <c r="O66" s="204"/>
      <c r="P66" s="205">
        <f t="shared" si="19"/>
        <v>0</v>
      </c>
      <c r="Q66" s="166"/>
      <c r="R66" s="201"/>
      <c r="S66" s="201">
        <v>384000</v>
      </c>
      <c r="U66" s="202">
        <f t="shared" si="20"/>
        <v>384000</v>
      </c>
      <c r="V66" s="203"/>
      <c r="W66" s="204"/>
      <c r="X66" s="204">
        <v>8</v>
      </c>
      <c r="Y66" s="204"/>
      <c r="Z66" s="205">
        <f t="shared" si="21"/>
        <v>8</v>
      </c>
      <c r="AA66" s="166"/>
      <c r="AB66" s="201"/>
      <c r="AC66" s="201">
        <v>538680</v>
      </c>
      <c r="AE66" s="202">
        <f t="shared" si="22"/>
        <v>538680</v>
      </c>
      <c r="AF66" s="203"/>
      <c r="AG66" s="204"/>
      <c r="AH66" s="204">
        <v>11</v>
      </c>
      <c r="AI66" s="204"/>
      <c r="AJ66" s="205">
        <f t="shared" si="23"/>
        <v>11</v>
      </c>
      <c r="AK66" s="166"/>
      <c r="AL66" s="201"/>
      <c r="AM66" s="201">
        <v>855453.6</v>
      </c>
      <c r="AO66" s="202">
        <f t="shared" si="24"/>
        <v>855453.6</v>
      </c>
      <c r="AP66" s="203"/>
      <c r="AQ66" s="204"/>
      <c r="AR66" s="204">
        <v>17</v>
      </c>
      <c r="AS66" s="204"/>
      <c r="AT66" s="205">
        <f t="shared" si="25"/>
        <v>17</v>
      </c>
      <c r="AU66" s="166"/>
      <c r="AV66" s="201"/>
      <c r="AW66" s="201">
        <v>1027062.672</v>
      </c>
      <c r="AY66" s="202">
        <f t="shared" si="26"/>
        <v>1027062.672</v>
      </c>
      <c r="AZ66" s="203"/>
      <c r="BA66" s="204"/>
      <c r="BB66" s="204">
        <v>20</v>
      </c>
      <c r="BC66" s="204"/>
      <c r="BD66" s="205">
        <f t="shared" si="27"/>
        <v>20</v>
      </c>
      <c r="BE66" s="166"/>
      <c r="BF66" s="201"/>
      <c r="BG66" s="201">
        <v>1307603.9254399999</v>
      </c>
      <c r="BI66" s="202">
        <f t="shared" si="28"/>
        <v>1307603.9254399999</v>
      </c>
      <c r="BJ66" s="203"/>
      <c r="BK66" s="204"/>
      <c r="BL66" s="204">
        <v>25</v>
      </c>
      <c r="BM66" s="204"/>
      <c r="BN66" s="205">
        <f t="shared" si="29"/>
        <v>25</v>
      </c>
      <c r="BO66" s="166"/>
    </row>
    <row r="67" spans="1:67" ht="12" customHeight="1">
      <c r="A67" s="206">
        <v>102</v>
      </c>
      <c r="B67" s="161" t="s">
        <v>204</v>
      </c>
      <c r="F67" s="163"/>
      <c r="G67" s="163"/>
      <c r="H67" s="201"/>
      <c r="I67" s="201">
        <v>0</v>
      </c>
      <c r="K67" s="202">
        <f t="shared" si="18"/>
        <v>0</v>
      </c>
      <c r="L67" s="203"/>
      <c r="M67" s="204"/>
      <c r="N67" s="204">
        <v>0</v>
      </c>
      <c r="O67" s="204"/>
      <c r="P67" s="205">
        <f t="shared" si="19"/>
        <v>0</v>
      </c>
      <c r="Q67" s="166"/>
      <c r="R67" s="201"/>
      <c r="S67" s="201">
        <v>13500</v>
      </c>
      <c r="U67" s="202">
        <f t="shared" si="20"/>
        <v>13500</v>
      </c>
      <c r="V67" s="203"/>
      <c r="W67" s="204"/>
      <c r="X67" s="204">
        <v>0</v>
      </c>
      <c r="Y67" s="204"/>
      <c r="Z67" s="205">
        <f t="shared" si="21"/>
        <v>0</v>
      </c>
      <c r="AA67" s="166"/>
      <c r="AB67" s="201"/>
      <c r="AC67" s="201">
        <v>64520</v>
      </c>
      <c r="AE67" s="202">
        <f t="shared" si="22"/>
        <v>64520</v>
      </c>
      <c r="AF67" s="203"/>
      <c r="AG67" s="204"/>
      <c r="AH67" s="204">
        <v>1</v>
      </c>
      <c r="AI67" s="204"/>
      <c r="AJ67" s="205">
        <f t="shared" si="23"/>
        <v>1</v>
      </c>
      <c r="AK67" s="166"/>
      <c r="AL67" s="201"/>
      <c r="AM67" s="201">
        <v>119410.4</v>
      </c>
      <c r="AO67" s="202">
        <f t="shared" si="24"/>
        <v>119410.4</v>
      </c>
      <c r="AP67" s="203"/>
      <c r="AQ67" s="204"/>
      <c r="AR67" s="204">
        <v>2</v>
      </c>
      <c r="AS67" s="204"/>
      <c r="AT67" s="205">
        <f t="shared" si="25"/>
        <v>2</v>
      </c>
      <c r="AU67" s="166"/>
      <c r="AV67" s="201"/>
      <c r="AW67" s="201">
        <v>175148.60800000001</v>
      </c>
      <c r="AY67" s="202">
        <f t="shared" si="26"/>
        <v>175148.60800000001</v>
      </c>
      <c r="AZ67" s="203"/>
      <c r="BA67" s="204"/>
      <c r="BB67" s="204">
        <v>3</v>
      </c>
      <c r="BC67" s="204"/>
      <c r="BD67" s="205">
        <f t="shared" si="27"/>
        <v>3</v>
      </c>
      <c r="BE67" s="166"/>
      <c r="BF67" s="201"/>
      <c r="BG67" s="201">
        <v>220251.58016000001</v>
      </c>
      <c r="BI67" s="202">
        <f t="shared" si="28"/>
        <v>220251.58016000001</v>
      </c>
      <c r="BJ67" s="203"/>
      <c r="BK67" s="204"/>
      <c r="BL67" s="204">
        <v>4</v>
      </c>
      <c r="BM67" s="204"/>
      <c r="BN67" s="205">
        <f t="shared" si="29"/>
        <v>4</v>
      </c>
      <c r="BO67" s="166"/>
    </row>
    <row r="68" spans="1:67" ht="12" hidden="1" customHeight="1">
      <c r="A68" s="206">
        <v>103</v>
      </c>
      <c r="B68" s="161" t="s">
        <v>205</v>
      </c>
      <c r="F68" s="163"/>
      <c r="G68" s="163"/>
      <c r="H68" s="201"/>
      <c r="I68" s="201">
        <v>0</v>
      </c>
      <c r="K68" s="202">
        <f t="shared" si="18"/>
        <v>0</v>
      </c>
      <c r="L68" s="203"/>
      <c r="M68" s="204"/>
      <c r="N68" s="204">
        <v>0</v>
      </c>
      <c r="O68" s="204"/>
      <c r="P68" s="205">
        <f t="shared" si="19"/>
        <v>0</v>
      </c>
      <c r="Q68" s="166"/>
      <c r="R68" s="201"/>
      <c r="S68" s="201">
        <v>0</v>
      </c>
      <c r="U68" s="202">
        <f t="shared" si="20"/>
        <v>0</v>
      </c>
      <c r="V68" s="203"/>
      <c r="W68" s="204"/>
      <c r="X68" s="204">
        <v>0</v>
      </c>
      <c r="Y68" s="204"/>
      <c r="Z68" s="205">
        <f t="shared" si="21"/>
        <v>0</v>
      </c>
      <c r="AA68" s="166"/>
      <c r="AB68" s="201"/>
      <c r="AC68" s="201">
        <v>0</v>
      </c>
      <c r="AE68" s="202">
        <f t="shared" si="22"/>
        <v>0</v>
      </c>
      <c r="AF68" s="203"/>
      <c r="AG68" s="204"/>
      <c r="AH68" s="204">
        <v>0</v>
      </c>
      <c r="AI68" s="204"/>
      <c r="AJ68" s="205">
        <f t="shared" si="23"/>
        <v>0</v>
      </c>
      <c r="AK68" s="166"/>
      <c r="AL68" s="201"/>
      <c r="AM68" s="201">
        <v>0</v>
      </c>
      <c r="AO68" s="202">
        <f t="shared" si="24"/>
        <v>0</v>
      </c>
      <c r="AP68" s="203"/>
      <c r="AQ68" s="204"/>
      <c r="AR68" s="204">
        <v>0</v>
      </c>
      <c r="AS68" s="204"/>
      <c r="AT68" s="205">
        <f t="shared" si="25"/>
        <v>0</v>
      </c>
      <c r="AU68" s="166"/>
      <c r="AV68" s="201"/>
      <c r="AW68" s="201">
        <v>0</v>
      </c>
      <c r="AY68" s="202">
        <f t="shared" si="26"/>
        <v>0</v>
      </c>
      <c r="AZ68" s="203"/>
      <c r="BA68" s="204"/>
      <c r="BB68" s="204">
        <v>0</v>
      </c>
      <c r="BC68" s="204"/>
      <c r="BD68" s="205">
        <f t="shared" si="27"/>
        <v>0</v>
      </c>
      <c r="BE68" s="166"/>
      <c r="BF68" s="201"/>
      <c r="BG68" s="201">
        <v>0</v>
      </c>
      <c r="BI68" s="202">
        <f t="shared" si="28"/>
        <v>0</v>
      </c>
      <c r="BJ68" s="203"/>
      <c r="BK68" s="204"/>
      <c r="BL68" s="204">
        <v>0</v>
      </c>
      <c r="BM68" s="204"/>
      <c r="BN68" s="205">
        <f t="shared" si="29"/>
        <v>0</v>
      </c>
      <c r="BO68" s="166"/>
    </row>
    <row r="69" spans="1:67" ht="12" customHeight="1">
      <c r="A69" s="206">
        <v>104</v>
      </c>
      <c r="B69" s="161" t="s">
        <v>206</v>
      </c>
      <c r="F69" s="163"/>
      <c r="G69" s="163"/>
      <c r="H69" s="201"/>
      <c r="I69" s="201">
        <v>103000</v>
      </c>
      <c r="K69" s="202">
        <f t="shared" si="18"/>
        <v>103000</v>
      </c>
      <c r="L69" s="203"/>
      <c r="M69" s="204"/>
      <c r="N69" s="204">
        <v>1</v>
      </c>
      <c r="O69" s="204"/>
      <c r="P69" s="205">
        <f t="shared" si="19"/>
        <v>1</v>
      </c>
      <c r="Q69" s="166"/>
      <c r="R69" s="201"/>
      <c r="S69" s="201">
        <v>103000</v>
      </c>
      <c r="U69" s="202">
        <f t="shared" si="20"/>
        <v>103000</v>
      </c>
      <c r="V69" s="203"/>
      <c r="W69" s="204"/>
      <c r="X69" s="204">
        <v>1</v>
      </c>
      <c r="Y69" s="204"/>
      <c r="Z69" s="205">
        <f t="shared" si="21"/>
        <v>1</v>
      </c>
      <c r="AA69" s="166"/>
      <c r="AB69" s="201"/>
      <c r="AC69" s="201">
        <v>105060</v>
      </c>
      <c r="AE69" s="202">
        <f t="shared" si="22"/>
        <v>105060</v>
      </c>
      <c r="AF69" s="203"/>
      <c r="AG69" s="204"/>
      <c r="AH69" s="204">
        <v>1</v>
      </c>
      <c r="AI69" s="204"/>
      <c r="AJ69" s="205">
        <f t="shared" si="23"/>
        <v>1</v>
      </c>
      <c r="AK69" s="166"/>
      <c r="AL69" s="201"/>
      <c r="AM69" s="201">
        <v>172161.2</v>
      </c>
      <c r="AO69" s="202">
        <f t="shared" si="24"/>
        <v>172161.2</v>
      </c>
      <c r="AP69" s="203"/>
      <c r="AQ69" s="204"/>
      <c r="AR69" s="204">
        <v>2</v>
      </c>
      <c r="AS69" s="204"/>
      <c r="AT69" s="205">
        <f t="shared" si="25"/>
        <v>2</v>
      </c>
      <c r="AU69" s="166"/>
      <c r="AV69" s="201"/>
      <c r="AW69" s="201">
        <v>307604.424</v>
      </c>
      <c r="AY69" s="202">
        <f t="shared" si="26"/>
        <v>307604.424</v>
      </c>
      <c r="AZ69" s="203"/>
      <c r="BA69" s="204"/>
      <c r="BB69" s="204">
        <v>4</v>
      </c>
      <c r="BC69" s="204"/>
      <c r="BD69" s="205">
        <f t="shared" si="27"/>
        <v>4</v>
      </c>
      <c r="BE69" s="166"/>
      <c r="BF69" s="201"/>
      <c r="BG69" s="201">
        <v>313756.51247999998</v>
      </c>
      <c r="BI69" s="202">
        <f t="shared" si="28"/>
        <v>313756.51247999998</v>
      </c>
      <c r="BJ69" s="203"/>
      <c r="BK69" s="204"/>
      <c r="BL69" s="204">
        <v>4</v>
      </c>
      <c r="BM69" s="204"/>
      <c r="BN69" s="205">
        <f t="shared" si="29"/>
        <v>4</v>
      </c>
      <c r="BO69" s="166"/>
    </row>
    <row r="70" spans="1:67" ht="12" hidden="1" customHeight="1">
      <c r="A70" s="206">
        <v>105</v>
      </c>
      <c r="B70" s="161" t="s">
        <v>207</v>
      </c>
      <c r="F70" s="163"/>
      <c r="G70" s="163"/>
      <c r="H70" s="201"/>
      <c r="I70" s="201">
        <v>0</v>
      </c>
      <c r="K70" s="202">
        <f t="shared" si="18"/>
        <v>0</v>
      </c>
      <c r="L70" s="203"/>
      <c r="M70" s="204"/>
      <c r="N70" s="204">
        <v>0</v>
      </c>
      <c r="O70" s="204"/>
      <c r="P70" s="205">
        <f t="shared" si="19"/>
        <v>0</v>
      </c>
      <c r="Q70" s="166"/>
      <c r="R70" s="201"/>
      <c r="S70" s="201">
        <v>0</v>
      </c>
      <c r="U70" s="202">
        <f t="shared" si="20"/>
        <v>0</v>
      </c>
      <c r="V70" s="203"/>
      <c r="W70" s="204"/>
      <c r="X70" s="204">
        <v>0</v>
      </c>
      <c r="Y70" s="204"/>
      <c r="Z70" s="205">
        <f t="shared" si="21"/>
        <v>0</v>
      </c>
      <c r="AA70" s="166"/>
      <c r="AB70" s="201"/>
      <c r="AC70" s="201">
        <v>0</v>
      </c>
      <c r="AE70" s="202">
        <f t="shared" si="22"/>
        <v>0</v>
      </c>
      <c r="AF70" s="203"/>
      <c r="AG70" s="204"/>
      <c r="AH70" s="204">
        <v>0</v>
      </c>
      <c r="AI70" s="204"/>
      <c r="AJ70" s="205">
        <f t="shared" si="23"/>
        <v>0</v>
      </c>
      <c r="AK70" s="166"/>
      <c r="AL70" s="201"/>
      <c r="AM70" s="201">
        <v>0</v>
      </c>
      <c r="AO70" s="202">
        <f t="shared" si="24"/>
        <v>0</v>
      </c>
      <c r="AP70" s="203"/>
      <c r="AQ70" s="204"/>
      <c r="AR70" s="204">
        <v>0</v>
      </c>
      <c r="AS70" s="204"/>
      <c r="AT70" s="205">
        <f t="shared" si="25"/>
        <v>0</v>
      </c>
      <c r="AU70" s="166"/>
      <c r="AV70" s="201"/>
      <c r="AW70" s="201">
        <v>0</v>
      </c>
      <c r="AY70" s="202">
        <f t="shared" si="26"/>
        <v>0</v>
      </c>
      <c r="AZ70" s="203"/>
      <c r="BA70" s="204"/>
      <c r="BB70" s="204">
        <v>0</v>
      </c>
      <c r="BC70" s="204"/>
      <c r="BD70" s="205">
        <f t="shared" si="27"/>
        <v>0</v>
      </c>
      <c r="BE70" s="166"/>
      <c r="BF70" s="201"/>
      <c r="BG70" s="201">
        <v>0</v>
      </c>
      <c r="BI70" s="202">
        <f t="shared" si="28"/>
        <v>0</v>
      </c>
      <c r="BJ70" s="203"/>
      <c r="BK70" s="204"/>
      <c r="BL70" s="204">
        <v>0</v>
      </c>
      <c r="BM70" s="204"/>
      <c r="BN70" s="205">
        <f t="shared" si="29"/>
        <v>0</v>
      </c>
      <c r="BO70" s="166"/>
    </row>
    <row r="71" spans="1:67" ht="12" hidden="1" customHeight="1">
      <c r="A71" s="206">
        <v>106</v>
      </c>
      <c r="B71" s="161" t="s">
        <v>208</v>
      </c>
      <c r="F71" s="163"/>
      <c r="G71" s="163"/>
      <c r="H71" s="201"/>
      <c r="I71" s="201">
        <v>0</v>
      </c>
      <c r="K71" s="202">
        <f t="shared" si="18"/>
        <v>0</v>
      </c>
      <c r="L71" s="203"/>
      <c r="M71" s="204"/>
      <c r="N71" s="204">
        <v>0</v>
      </c>
      <c r="O71" s="204"/>
      <c r="P71" s="205">
        <f t="shared" si="19"/>
        <v>0</v>
      </c>
      <c r="Q71" s="166"/>
      <c r="R71" s="201"/>
      <c r="S71" s="201">
        <v>0</v>
      </c>
      <c r="U71" s="202">
        <f t="shared" si="20"/>
        <v>0</v>
      </c>
      <c r="V71" s="203"/>
      <c r="W71" s="204"/>
      <c r="X71" s="204">
        <v>0</v>
      </c>
      <c r="Y71" s="204"/>
      <c r="Z71" s="205">
        <f t="shared" si="21"/>
        <v>0</v>
      </c>
      <c r="AA71" s="166"/>
      <c r="AB71" s="201"/>
      <c r="AC71" s="201">
        <v>0</v>
      </c>
      <c r="AE71" s="202">
        <f t="shared" si="22"/>
        <v>0</v>
      </c>
      <c r="AF71" s="203"/>
      <c r="AG71" s="204"/>
      <c r="AH71" s="204">
        <v>0</v>
      </c>
      <c r="AI71" s="204"/>
      <c r="AJ71" s="205">
        <f t="shared" si="23"/>
        <v>0</v>
      </c>
      <c r="AK71" s="166"/>
      <c r="AL71" s="201"/>
      <c r="AM71" s="201">
        <v>0</v>
      </c>
      <c r="AO71" s="202">
        <f t="shared" si="24"/>
        <v>0</v>
      </c>
      <c r="AP71" s="203"/>
      <c r="AQ71" s="204"/>
      <c r="AR71" s="204">
        <v>0</v>
      </c>
      <c r="AS71" s="204"/>
      <c r="AT71" s="205">
        <f t="shared" si="25"/>
        <v>0</v>
      </c>
      <c r="AU71" s="166"/>
      <c r="AV71" s="201"/>
      <c r="AW71" s="201">
        <v>0</v>
      </c>
      <c r="AY71" s="202">
        <f t="shared" si="26"/>
        <v>0</v>
      </c>
      <c r="AZ71" s="203"/>
      <c r="BA71" s="204"/>
      <c r="BB71" s="204">
        <v>0</v>
      </c>
      <c r="BC71" s="204"/>
      <c r="BD71" s="205">
        <f t="shared" si="27"/>
        <v>0</v>
      </c>
      <c r="BE71" s="166"/>
      <c r="BF71" s="201"/>
      <c r="BG71" s="201">
        <v>0</v>
      </c>
      <c r="BI71" s="202">
        <f t="shared" si="28"/>
        <v>0</v>
      </c>
      <c r="BJ71" s="203"/>
      <c r="BK71" s="204"/>
      <c r="BL71" s="204">
        <v>0</v>
      </c>
      <c r="BM71" s="204"/>
      <c r="BN71" s="205">
        <f t="shared" si="29"/>
        <v>0</v>
      </c>
      <c r="BO71" s="166"/>
    </row>
    <row r="72" spans="1:67" ht="12" customHeight="1">
      <c r="A72" s="206">
        <v>107</v>
      </c>
      <c r="B72" s="161" t="s">
        <v>209</v>
      </c>
      <c r="F72" s="163"/>
      <c r="G72" s="163"/>
      <c r="H72" s="201"/>
      <c r="I72" s="201">
        <v>65000</v>
      </c>
      <c r="K72" s="202">
        <f t="shared" si="18"/>
        <v>65000</v>
      </c>
      <c r="L72" s="203"/>
      <c r="M72" s="204"/>
      <c r="N72" s="204">
        <v>1</v>
      </c>
      <c r="O72" s="204"/>
      <c r="P72" s="205">
        <f t="shared" si="19"/>
        <v>1</v>
      </c>
      <c r="Q72" s="166"/>
      <c r="R72" s="201"/>
      <c r="S72" s="201">
        <v>101000</v>
      </c>
      <c r="U72" s="202">
        <f t="shared" si="20"/>
        <v>101000</v>
      </c>
      <c r="V72" s="203"/>
      <c r="W72" s="204"/>
      <c r="X72" s="204">
        <v>2</v>
      </c>
      <c r="Y72" s="204"/>
      <c r="Z72" s="205">
        <f t="shared" si="21"/>
        <v>2</v>
      </c>
      <c r="AA72" s="166"/>
      <c r="AB72" s="201"/>
      <c r="AC72" s="201">
        <v>173900</v>
      </c>
      <c r="AE72" s="202">
        <f t="shared" si="22"/>
        <v>173900</v>
      </c>
      <c r="AF72" s="203"/>
      <c r="AG72" s="204"/>
      <c r="AH72" s="204">
        <v>3.9583333333333299</v>
      </c>
      <c r="AI72" s="204"/>
      <c r="AJ72" s="205">
        <f t="shared" si="23"/>
        <v>3.9583333333333299</v>
      </c>
      <c r="AK72" s="166"/>
      <c r="AL72" s="201"/>
      <c r="AM72" s="201">
        <v>178969.2</v>
      </c>
      <c r="AO72" s="202">
        <f t="shared" si="24"/>
        <v>178969.2</v>
      </c>
      <c r="AP72" s="203"/>
      <c r="AQ72" s="204"/>
      <c r="AR72" s="204">
        <v>4</v>
      </c>
      <c r="AS72" s="204"/>
      <c r="AT72" s="205">
        <f t="shared" si="25"/>
        <v>4</v>
      </c>
      <c r="AU72" s="166"/>
      <c r="AV72" s="201"/>
      <c r="AW72" s="201">
        <v>207628.584</v>
      </c>
      <c r="AY72" s="202">
        <f t="shared" si="26"/>
        <v>207628.584</v>
      </c>
      <c r="AZ72" s="203"/>
      <c r="BA72" s="204"/>
      <c r="BB72" s="204">
        <v>5</v>
      </c>
      <c r="BC72" s="204"/>
      <c r="BD72" s="205">
        <f t="shared" si="27"/>
        <v>5</v>
      </c>
      <c r="BE72" s="166"/>
      <c r="BF72" s="201"/>
      <c r="BG72" s="201">
        <v>211781.15568</v>
      </c>
      <c r="BI72" s="202">
        <f t="shared" si="28"/>
        <v>211781.15568</v>
      </c>
      <c r="BJ72" s="203"/>
      <c r="BK72" s="204"/>
      <c r="BL72" s="204">
        <v>5</v>
      </c>
      <c r="BM72" s="204"/>
      <c r="BN72" s="205">
        <f t="shared" si="29"/>
        <v>5</v>
      </c>
      <c r="BO72" s="166"/>
    </row>
    <row r="73" spans="1:67" ht="12" hidden="1" customHeight="1">
      <c r="A73" s="206">
        <v>108</v>
      </c>
      <c r="B73" s="161" t="s">
        <v>210</v>
      </c>
      <c r="F73" s="163"/>
      <c r="G73" s="163"/>
      <c r="H73" s="201"/>
      <c r="I73" s="201">
        <v>0</v>
      </c>
      <c r="K73" s="202">
        <f t="shared" si="18"/>
        <v>0</v>
      </c>
      <c r="L73" s="203"/>
      <c r="M73" s="204"/>
      <c r="N73" s="204">
        <v>0</v>
      </c>
      <c r="O73" s="204"/>
      <c r="P73" s="205">
        <f t="shared" si="19"/>
        <v>0</v>
      </c>
      <c r="Q73" s="166"/>
      <c r="R73" s="201"/>
      <c r="S73" s="201">
        <v>0</v>
      </c>
      <c r="U73" s="202">
        <f t="shared" si="20"/>
        <v>0</v>
      </c>
      <c r="V73" s="203"/>
      <c r="W73" s="204"/>
      <c r="X73" s="204">
        <v>0</v>
      </c>
      <c r="Y73" s="204"/>
      <c r="Z73" s="205">
        <f t="shared" si="21"/>
        <v>0</v>
      </c>
      <c r="AA73" s="166"/>
      <c r="AB73" s="201"/>
      <c r="AC73" s="201">
        <v>0</v>
      </c>
      <c r="AE73" s="202">
        <f t="shared" si="22"/>
        <v>0</v>
      </c>
      <c r="AF73" s="203"/>
      <c r="AG73" s="204"/>
      <c r="AH73" s="204">
        <v>0</v>
      </c>
      <c r="AI73" s="204"/>
      <c r="AJ73" s="205">
        <f t="shared" si="23"/>
        <v>0</v>
      </c>
      <c r="AK73" s="166"/>
      <c r="AL73" s="201"/>
      <c r="AM73" s="201">
        <v>0</v>
      </c>
      <c r="AO73" s="202">
        <f t="shared" si="24"/>
        <v>0</v>
      </c>
      <c r="AP73" s="203"/>
      <c r="AQ73" s="204"/>
      <c r="AR73" s="204">
        <v>0</v>
      </c>
      <c r="AS73" s="204"/>
      <c r="AT73" s="205">
        <f t="shared" si="25"/>
        <v>0</v>
      </c>
      <c r="AU73" s="166"/>
      <c r="AV73" s="201"/>
      <c r="AW73" s="201">
        <v>0</v>
      </c>
      <c r="AY73" s="202">
        <f t="shared" si="26"/>
        <v>0</v>
      </c>
      <c r="AZ73" s="203"/>
      <c r="BA73" s="204"/>
      <c r="BB73" s="204">
        <v>0</v>
      </c>
      <c r="BC73" s="204"/>
      <c r="BD73" s="205">
        <f t="shared" si="27"/>
        <v>0</v>
      </c>
      <c r="BE73" s="166"/>
      <c r="BF73" s="201"/>
      <c r="BG73" s="201">
        <v>0</v>
      </c>
      <c r="BI73" s="202">
        <f t="shared" si="28"/>
        <v>0</v>
      </c>
      <c r="BJ73" s="203"/>
      <c r="BK73" s="204"/>
      <c r="BL73" s="204">
        <v>0</v>
      </c>
      <c r="BM73" s="204"/>
      <c r="BN73" s="205">
        <f t="shared" si="29"/>
        <v>0</v>
      </c>
      <c r="BO73" s="166"/>
    </row>
    <row r="74" spans="1:67" ht="12" hidden="1" customHeight="1">
      <c r="A74" s="206">
        <v>110</v>
      </c>
      <c r="B74" s="161" t="s">
        <v>211</v>
      </c>
      <c r="F74" s="163"/>
      <c r="G74" s="163"/>
      <c r="H74" s="201"/>
      <c r="I74" s="201">
        <v>0</v>
      </c>
      <c r="K74" s="202">
        <f t="shared" si="18"/>
        <v>0</v>
      </c>
      <c r="L74" s="203"/>
      <c r="M74" s="204"/>
      <c r="N74" s="204">
        <v>0</v>
      </c>
      <c r="O74" s="204"/>
      <c r="P74" s="205">
        <f t="shared" si="19"/>
        <v>0</v>
      </c>
      <c r="Q74" s="166"/>
      <c r="R74" s="201"/>
      <c r="S74" s="201">
        <v>0</v>
      </c>
      <c r="U74" s="202">
        <f t="shared" si="20"/>
        <v>0</v>
      </c>
      <c r="V74" s="203"/>
      <c r="W74" s="204"/>
      <c r="X74" s="204">
        <v>0</v>
      </c>
      <c r="Y74" s="204"/>
      <c r="Z74" s="205">
        <f t="shared" si="21"/>
        <v>0</v>
      </c>
      <c r="AA74" s="166"/>
      <c r="AB74" s="201"/>
      <c r="AC74" s="201">
        <v>0</v>
      </c>
      <c r="AE74" s="202">
        <f t="shared" si="22"/>
        <v>0</v>
      </c>
      <c r="AF74" s="203"/>
      <c r="AG74" s="204"/>
      <c r="AH74" s="204">
        <v>0</v>
      </c>
      <c r="AI74" s="204"/>
      <c r="AJ74" s="205">
        <f t="shared" si="23"/>
        <v>0</v>
      </c>
      <c r="AK74" s="166"/>
      <c r="AL74" s="201"/>
      <c r="AM74" s="201">
        <v>0</v>
      </c>
      <c r="AO74" s="202">
        <f t="shared" si="24"/>
        <v>0</v>
      </c>
      <c r="AP74" s="203"/>
      <c r="AQ74" s="204"/>
      <c r="AR74" s="204">
        <v>0</v>
      </c>
      <c r="AS74" s="204"/>
      <c r="AT74" s="205">
        <f t="shared" si="25"/>
        <v>0</v>
      </c>
      <c r="AU74" s="166"/>
      <c r="AV74" s="201"/>
      <c r="AW74" s="201">
        <v>0</v>
      </c>
      <c r="AY74" s="202">
        <f t="shared" si="26"/>
        <v>0</v>
      </c>
      <c r="AZ74" s="203"/>
      <c r="BA74" s="204"/>
      <c r="BB74" s="204">
        <v>0</v>
      </c>
      <c r="BC74" s="204"/>
      <c r="BD74" s="205">
        <f t="shared" si="27"/>
        <v>0</v>
      </c>
      <c r="BE74" s="166"/>
      <c r="BF74" s="201"/>
      <c r="BG74" s="201">
        <v>0</v>
      </c>
      <c r="BI74" s="202">
        <f t="shared" si="28"/>
        <v>0</v>
      </c>
      <c r="BJ74" s="203"/>
      <c r="BK74" s="204"/>
      <c r="BL74" s="204">
        <v>0</v>
      </c>
      <c r="BM74" s="204"/>
      <c r="BN74" s="205">
        <f t="shared" si="29"/>
        <v>0</v>
      </c>
      <c r="BO74" s="166"/>
    </row>
    <row r="75" spans="1:67" ht="12" hidden="1" customHeight="1">
      <c r="A75" s="206">
        <v>112</v>
      </c>
      <c r="B75" s="161" t="s">
        <v>212</v>
      </c>
      <c r="F75" s="163"/>
      <c r="G75" s="163"/>
      <c r="H75" s="201"/>
      <c r="I75" s="201">
        <v>0</v>
      </c>
      <c r="K75" s="202">
        <f t="shared" si="18"/>
        <v>0</v>
      </c>
      <c r="L75" s="203"/>
      <c r="M75" s="204"/>
      <c r="N75" s="204">
        <v>0</v>
      </c>
      <c r="O75" s="204"/>
      <c r="P75" s="205">
        <f t="shared" si="19"/>
        <v>0</v>
      </c>
      <c r="Q75" s="166"/>
      <c r="R75" s="201"/>
      <c r="S75" s="201">
        <v>0</v>
      </c>
      <c r="U75" s="202">
        <f t="shared" si="20"/>
        <v>0</v>
      </c>
      <c r="V75" s="203"/>
      <c r="W75" s="204"/>
      <c r="X75" s="204">
        <v>0</v>
      </c>
      <c r="Y75" s="204"/>
      <c r="Z75" s="205">
        <f t="shared" si="21"/>
        <v>0</v>
      </c>
      <c r="AA75" s="166"/>
      <c r="AB75" s="201"/>
      <c r="AC75" s="201">
        <v>0</v>
      </c>
      <c r="AE75" s="202">
        <f t="shared" si="22"/>
        <v>0</v>
      </c>
      <c r="AF75" s="203"/>
      <c r="AG75" s="204"/>
      <c r="AH75" s="204">
        <v>0</v>
      </c>
      <c r="AI75" s="204"/>
      <c r="AJ75" s="205">
        <f t="shared" si="23"/>
        <v>0</v>
      </c>
      <c r="AK75" s="166"/>
      <c r="AL75" s="201"/>
      <c r="AM75" s="201">
        <v>0</v>
      </c>
      <c r="AO75" s="202">
        <f t="shared" si="24"/>
        <v>0</v>
      </c>
      <c r="AP75" s="203"/>
      <c r="AQ75" s="204"/>
      <c r="AR75" s="204">
        <v>0</v>
      </c>
      <c r="AS75" s="204"/>
      <c r="AT75" s="205">
        <f t="shared" si="25"/>
        <v>0</v>
      </c>
      <c r="AU75" s="166"/>
      <c r="AV75" s="201"/>
      <c r="AW75" s="201">
        <v>0</v>
      </c>
      <c r="AY75" s="202">
        <f t="shared" si="26"/>
        <v>0</v>
      </c>
      <c r="AZ75" s="203"/>
      <c r="BA75" s="204"/>
      <c r="BB75" s="204">
        <v>0</v>
      </c>
      <c r="BC75" s="204"/>
      <c r="BD75" s="205">
        <f t="shared" si="27"/>
        <v>0</v>
      </c>
      <c r="BE75" s="166"/>
      <c r="BF75" s="201"/>
      <c r="BG75" s="201">
        <v>0</v>
      </c>
      <c r="BI75" s="202">
        <f t="shared" si="28"/>
        <v>0</v>
      </c>
      <c r="BJ75" s="203"/>
      <c r="BK75" s="204"/>
      <c r="BL75" s="204">
        <v>0</v>
      </c>
      <c r="BM75" s="204"/>
      <c r="BN75" s="205">
        <f t="shared" si="29"/>
        <v>0</v>
      </c>
      <c r="BO75" s="166"/>
    </row>
    <row r="76" spans="1:67" ht="12" hidden="1" customHeight="1">
      <c r="A76" s="206">
        <v>113</v>
      </c>
      <c r="B76" s="161" t="s">
        <v>213</v>
      </c>
      <c r="F76" s="163"/>
      <c r="G76" s="163"/>
      <c r="H76" s="201"/>
      <c r="I76" s="201">
        <v>0</v>
      </c>
      <c r="K76" s="202">
        <f t="shared" si="18"/>
        <v>0</v>
      </c>
      <c r="L76" s="203"/>
      <c r="M76" s="204"/>
      <c r="N76" s="204">
        <v>0</v>
      </c>
      <c r="O76" s="204"/>
      <c r="P76" s="205">
        <f t="shared" si="19"/>
        <v>0</v>
      </c>
      <c r="Q76" s="166"/>
      <c r="R76" s="201"/>
      <c r="S76" s="201">
        <v>0</v>
      </c>
      <c r="U76" s="202">
        <f t="shared" si="20"/>
        <v>0</v>
      </c>
      <c r="V76" s="203"/>
      <c r="W76" s="204"/>
      <c r="X76" s="204">
        <v>0</v>
      </c>
      <c r="Y76" s="204"/>
      <c r="Z76" s="205">
        <f t="shared" si="21"/>
        <v>0</v>
      </c>
      <c r="AA76" s="166"/>
      <c r="AB76" s="201"/>
      <c r="AC76" s="201">
        <v>0</v>
      </c>
      <c r="AE76" s="202">
        <f t="shared" si="22"/>
        <v>0</v>
      </c>
      <c r="AF76" s="203"/>
      <c r="AG76" s="204"/>
      <c r="AH76" s="204">
        <v>0</v>
      </c>
      <c r="AI76" s="204"/>
      <c r="AJ76" s="205">
        <f t="shared" si="23"/>
        <v>0</v>
      </c>
      <c r="AK76" s="166"/>
      <c r="AL76" s="201"/>
      <c r="AM76" s="201">
        <v>0</v>
      </c>
      <c r="AO76" s="202">
        <f t="shared" si="24"/>
        <v>0</v>
      </c>
      <c r="AP76" s="203"/>
      <c r="AQ76" s="204"/>
      <c r="AR76" s="204">
        <v>0</v>
      </c>
      <c r="AS76" s="204"/>
      <c r="AT76" s="205">
        <f t="shared" si="25"/>
        <v>0</v>
      </c>
      <c r="AU76" s="166"/>
      <c r="AV76" s="201"/>
      <c r="AW76" s="201">
        <v>0</v>
      </c>
      <c r="AY76" s="202">
        <f t="shared" si="26"/>
        <v>0</v>
      </c>
      <c r="AZ76" s="203"/>
      <c r="BA76" s="204"/>
      <c r="BB76" s="204">
        <v>0</v>
      </c>
      <c r="BC76" s="204"/>
      <c r="BD76" s="205">
        <f t="shared" si="27"/>
        <v>0</v>
      </c>
      <c r="BE76" s="166"/>
      <c r="BF76" s="201"/>
      <c r="BG76" s="201">
        <v>0</v>
      </c>
      <c r="BI76" s="202">
        <f t="shared" si="28"/>
        <v>0</v>
      </c>
      <c r="BJ76" s="203"/>
      <c r="BK76" s="204"/>
      <c r="BL76" s="204">
        <v>0</v>
      </c>
      <c r="BM76" s="204"/>
      <c r="BN76" s="205">
        <f t="shared" si="29"/>
        <v>0</v>
      </c>
      <c r="BO76" s="166"/>
    </row>
    <row r="77" spans="1:67" ht="12" hidden="1" customHeight="1">
      <c r="A77" s="206">
        <v>114</v>
      </c>
      <c r="B77" s="161" t="s">
        <v>214</v>
      </c>
      <c r="F77" s="163"/>
      <c r="G77" s="163"/>
      <c r="H77" s="201"/>
      <c r="I77" s="201">
        <v>0</v>
      </c>
      <c r="K77" s="202">
        <f t="shared" si="18"/>
        <v>0</v>
      </c>
      <c r="L77" s="203"/>
      <c r="M77" s="204"/>
      <c r="N77" s="204">
        <v>0</v>
      </c>
      <c r="O77" s="204"/>
      <c r="P77" s="205">
        <f t="shared" si="19"/>
        <v>0</v>
      </c>
      <c r="Q77" s="166"/>
      <c r="R77" s="201"/>
      <c r="S77" s="201">
        <v>0</v>
      </c>
      <c r="U77" s="202">
        <f t="shared" si="20"/>
        <v>0</v>
      </c>
      <c r="V77" s="203"/>
      <c r="W77" s="204"/>
      <c r="X77" s="204">
        <v>0</v>
      </c>
      <c r="Y77" s="204"/>
      <c r="Z77" s="205">
        <f t="shared" si="21"/>
        <v>0</v>
      </c>
      <c r="AA77" s="166"/>
      <c r="AB77" s="201"/>
      <c r="AC77" s="201">
        <v>0</v>
      </c>
      <c r="AE77" s="202">
        <f t="shared" si="22"/>
        <v>0</v>
      </c>
      <c r="AF77" s="203"/>
      <c r="AG77" s="204"/>
      <c r="AH77" s="204">
        <v>0</v>
      </c>
      <c r="AI77" s="204"/>
      <c r="AJ77" s="205">
        <f t="shared" si="23"/>
        <v>0</v>
      </c>
      <c r="AK77" s="166"/>
      <c r="AL77" s="201"/>
      <c r="AM77" s="201">
        <v>0</v>
      </c>
      <c r="AO77" s="202">
        <f t="shared" si="24"/>
        <v>0</v>
      </c>
      <c r="AP77" s="203"/>
      <c r="AQ77" s="204"/>
      <c r="AR77" s="204">
        <v>0</v>
      </c>
      <c r="AS77" s="204"/>
      <c r="AT77" s="205">
        <f t="shared" si="25"/>
        <v>0</v>
      </c>
      <c r="AU77" s="166"/>
      <c r="AV77" s="201"/>
      <c r="AW77" s="201">
        <v>0</v>
      </c>
      <c r="AY77" s="202">
        <f t="shared" si="26"/>
        <v>0</v>
      </c>
      <c r="AZ77" s="203"/>
      <c r="BA77" s="204"/>
      <c r="BB77" s="204">
        <v>0</v>
      </c>
      <c r="BC77" s="204"/>
      <c r="BD77" s="205">
        <f t="shared" si="27"/>
        <v>0</v>
      </c>
      <c r="BE77" s="166"/>
      <c r="BF77" s="201"/>
      <c r="BG77" s="201">
        <v>0</v>
      </c>
      <c r="BI77" s="202">
        <f t="shared" si="28"/>
        <v>0</v>
      </c>
      <c r="BJ77" s="203"/>
      <c r="BK77" s="204"/>
      <c r="BL77" s="204">
        <v>0</v>
      </c>
      <c r="BM77" s="204"/>
      <c r="BN77" s="205">
        <f t="shared" si="29"/>
        <v>0</v>
      </c>
      <c r="BO77" s="166"/>
    </row>
    <row r="78" spans="1:67" ht="12" hidden="1" customHeight="1">
      <c r="A78" s="206">
        <v>115</v>
      </c>
      <c r="B78" s="161" t="s">
        <v>215</v>
      </c>
      <c r="F78" s="163"/>
      <c r="G78" s="163"/>
      <c r="H78" s="201"/>
      <c r="I78" s="201">
        <v>0</v>
      </c>
      <c r="K78" s="202">
        <f t="shared" si="18"/>
        <v>0</v>
      </c>
      <c r="L78" s="203"/>
      <c r="M78" s="204"/>
      <c r="N78" s="204">
        <v>0</v>
      </c>
      <c r="O78" s="204"/>
      <c r="P78" s="205">
        <f t="shared" si="19"/>
        <v>0</v>
      </c>
      <c r="Q78" s="166"/>
      <c r="R78" s="201"/>
      <c r="S78" s="201">
        <v>0</v>
      </c>
      <c r="U78" s="202">
        <f t="shared" si="20"/>
        <v>0</v>
      </c>
      <c r="V78" s="203"/>
      <c r="W78" s="204"/>
      <c r="X78" s="204">
        <v>0</v>
      </c>
      <c r="Y78" s="204"/>
      <c r="Z78" s="205">
        <f t="shared" si="21"/>
        <v>0</v>
      </c>
      <c r="AA78" s="166"/>
      <c r="AB78" s="201"/>
      <c r="AC78" s="201">
        <v>0</v>
      </c>
      <c r="AE78" s="202">
        <f t="shared" si="22"/>
        <v>0</v>
      </c>
      <c r="AF78" s="203"/>
      <c r="AG78" s="204"/>
      <c r="AH78" s="204">
        <v>0</v>
      </c>
      <c r="AI78" s="204"/>
      <c r="AJ78" s="205">
        <f t="shared" si="23"/>
        <v>0</v>
      </c>
      <c r="AK78" s="166"/>
      <c r="AL78" s="201"/>
      <c r="AM78" s="201">
        <v>0</v>
      </c>
      <c r="AO78" s="202">
        <f t="shared" si="24"/>
        <v>0</v>
      </c>
      <c r="AP78" s="203"/>
      <c r="AQ78" s="204"/>
      <c r="AR78" s="204">
        <v>0</v>
      </c>
      <c r="AS78" s="204"/>
      <c r="AT78" s="205">
        <f t="shared" si="25"/>
        <v>0</v>
      </c>
      <c r="AU78" s="166"/>
      <c r="AV78" s="201"/>
      <c r="AW78" s="201">
        <v>0</v>
      </c>
      <c r="AY78" s="202">
        <f t="shared" si="26"/>
        <v>0</v>
      </c>
      <c r="AZ78" s="203"/>
      <c r="BA78" s="204"/>
      <c r="BB78" s="204">
        <v>0</v>
      </c>
      <c r="BC78" s="204"/>
      <c r="BD78" s="205">
        <f t="shared" si="27"/>
        <v>0</v>
      </c>
      <c r="BE78" s="166"/>
      <c r="BF78" s="201"/>
      <c r="BG78" s="201">
        <v>0</v>
      </c>
      <c r="BI78" s="202">
        <f t="shared" si="28"/>
        <v>0</v>
      </c>
      <c r="BJ78" s="203"/>
      <c r="BK78" s="204"/>
      <c r="BL78" s="204">
        <v>0</v>
      </c>
      <c r="BM78" s="204"/>
      <c r="BN78" s="205">
        <f t="shared" si="29"/>
        <v>0</v>
      </c>
      <c r="BO78" s="166"/>
    </row>
    <row r="79" spans="1:67" ht="12" hidden="1" customHeight="1">
      <c r="A79" s="206">
        <v>120</v>
      </c>
      <c r="B79" s="161" t="s">
        <v>216</v>
      </c>
      <c r="F79" s="163"/>
      <c r="G79" s="163"/>
      <c r="H79" s="201"/>
      <c r="I79" s="201">
        <v>0</v>
      </c>
      <c r="K79" s="202">
        <f t="shared" si="18"/>
        <v>0</v>
      </c>
      <c r="L79" s="203"/>
      <c r="M79" s="204"/>
      <c r="N79" s="204">
        <v>0</v>
      </c>
      <c r="O79" s="204"/>
      <c r="P79" s="205">
        <f t="shared" si="19"/>
        <v>0</v>
      </c>
      <c r="Q79" s="166"/>
      <c r="R79" s="201"/>
      <c r="S79" s="201">
        <v>0</v>
      </c>
      <c r="U79" s="202">
        <f t="shared" si="20"/>
        <v>0</v>
      </c>
      <c r="V79" s="203"/>
      <c r="W79" s="204"/>
      <c r="X79" s="204">
        <v>0</v>
      </c>
      <c r="Y79" s="204"/>
      <c r="Z79" s="205">
        <f t="shared" si="21"/>
        <v>0</v>
      </c>
      <c r="AA79" s="166"/>
      <c r="AB79" s="201"/>
      <c r="AC79" s="201">
        <v>0</v>
      </c>
      <c r="AE79" s="202">
        <f t="shared" si="22"/>
        <v>0</v>
      </c>
      <c r="AF79" s="203"/>
      <c r="AG79" s="204"/>
      <c r="AH79" s="204">
        <v>0</v>
      </c>
      <c r="AI79" s="204"/>
      <c r="AJ79" s="205">
        <f t="shared" si="23"/>
        <v>0</v>
      </c>
      <c r="AK79" s="166"/>
      <c r="AL79" s="201"/>
      <c r="AM79" s="201">
        <v>0</v>
      </c>
      <c r="AO79" s="202">
        <f t="shared" si="24"/>
        <v>0</v>
      </c>
      <c r="AP79" s="203"/>
      <c r="AQ79" s="204"/>
      <c r="AR79" s="204">
        <v>0</v>
      </c>
      <c r="AS79" s="204"/>
      <c r="AT79" s="205">
        <f t="shared" si="25"/>
        <v>0</v>
      </c>
      <c r="AU79" s="166"/>
      <c r="AV79" s="201"/>
      <c r="AW79" s="201">
        <v>0</v>
      </c>
      <c r="AY79" s="202">
        <f t="shared" si="26"/>
        <v>0</v>
      </c>
      <c r="AZ79" s="203"/>
      <c r="BA79" s="204"/>
      <c r="BB79" s="204">
        <v>0</v>
      </c>
      <c r="BC79" s="204"/>
      <c r="BD79" s="205">
        <f t="shared" si="27"/>
        <v>0</v>
      </c>
      <c r="BE79" s="166"/>
      <c r="BF79" s="201"/>
      <c r="BG79" s="201">
        <v>0</v>
      </c>
      <c r="BI79" s="202">
        <f t="shared" si="28"/>
        <v>0</v>
      </c>
      <c r="BJ79" s="203"/>
      <c r="BK79" s="204"/>
      <c r="BL79" s="204">
        <v>0</v>
      </c>
      <c r="BM79" s="204"/>
      <c r="BN79" s="205">
        <f t="shared" si="29"/>
        <v>0</v>
      </c>
      <c r="BO79" s="166"/>
    </row>
    <row r="80" spans="1:67" ht="12" hidden="1" customHeight="1">
      <c r="A80" s="206">
        <v>121</v>
      </c>
      <c r="B80" s="161" t="s">
        <v>217</v>
      </c>
      <c r="F80" s="163"/>
      <c r="G80" s="163"/>
      <c r="H80" s="201"/>
      <c r="I80" s="201">
        <v>0</v>
      </c>
      <c r="K80" s="202">
        <f t="shared" si="18"/>
        <v>0</v>
      </c>
      <c r="L80" s="203"/>
      <c r="M80" s="204"/>
      <c r="N80" s="204">
        <v>0</v>
      </c>
      <c r="O80" s="204"/>
      <c r="P80" s="205">
        <f t="shared" si="19"/>
        <v>0</v>
      </c>
      <c r="Q80" s="166"/>
      <c r="R80" s="201"/>
      <c r="S80" s="201">
        <v>0</v>
      </c>
      <c r="U80" s="202">
        <f t="shared" si="20"/>
        <v>0</v>
      </c>
      <c r="V80" s="203"/>
      <c r="W80" s="204"/>
      <c r="X80" s="204">
        <v>0</v>
      </c>
      <c r="Y80" s="204"/>
      <c r="Z80" s="205">
        <f t="shared" si="21"/>
        <v>0</v>
      </c>
      <c r="AA80" s="166"/>
      <c r="AB80" s="201"/>
      <c r="AC80" s="201">
        <v>0</v>
      </c>
      <c r="AE80" s="202">
        <f t="shared" si="22"/>
        <v>0</v>
      </c>
      <c r="AF80" s="203"/>
      <c r="AG80" s="204"/>
      <c r="AH80" s="204">
        <v>0</v>
      </c>
      <c r="AI80" s="204"/>
      <c r="AJ80" s="205">
        <f t="shared" si="23"/>
        <v>0</v>
      </c>
      <c r="AK80" s="166"/>
      <c r="AL80" s="201"/>
      <c r="AM80" s="201">
        <v>0</v>
      </c>
      <c r="AO80" s="202">
        <f t="shared" si="24"/>
        <v>0</v>
      </c>
      <c r="AP80" s="203"/>
      <c r="AQ80" s="204"/>
      <c r="AR80" s="204">
        <v>0</v>
      </c>
      <c r="AS80" s="204"/>
      <c r="AT80" s="205">
        <f t="shared" si="25"/>
        <v>0</v>
      </c>
      <c r="AU80" s="166"/>
      <c r="AV80" s="201"/>
      <c r="AW80" s="201">
        <v>0</v>
      </c>
      <c r="AY80" s="202">
        <f t="shared" si="26"/>
        <v>0</v>
      </c>
      <c r="AZ80" s="203"/>
      <c r="BA80" s="204"/>
      <c r="BB80" s="204">
        <v>0</v>
      </c>
      <c r="BC80" s="204"/>
      <c r="BD80" s="205">
        <f t="shared" si="27"/>
        <v>0</v>
      </c>
      <c r="BE80" s="166"/>
      <c r="BF80" s="201"/>
      <c r="BG80" s="201">
        <v>0</v>
      </c>
      <c r="BI80" s="202">
        <f t="shared" si="28"/>
        <v>0</v>
      </c>
      <c r="BJ80" s="203"/>
      <c r="BK80" s="204"/>
      <c r="BL80" s="204">
        <v>0</v>
      </c>
      <c r="BM80" s="204"/>
      <c r="BN80" s="205">
        <f t="shared" si="29"/>
        <v>0</v>
      </c>
      <c r="BO80" s="166"/>
    </row>
    <row r="81" spans="1:67" ht="12" hidden="1" customHeight="1">
      <c r="A81" s="206">
        <v>122</v>
      </c>
      <c r="B81" s="161" t="s">
        <v>218</v>
      </c>
      <c r="F81" s="163"/>
      <c r="G81" s="163"/>
      <c r="H81" s="201"/>
      <c r="I81" s="201">
        <v>0</v>
      </c>
      <c r="K81" s="202">
        <f t="shared" si="18"/>
        <v>0</v>
      </c>
      <c r="L81" s="203"/>
      <c r="M81" s="204"/>
      <c r="N81" s="204">
        <v>0</v>
      </c>
      <c r="O81" s="204"/>
      <c r="P81" s="205">
        <f t="shared" si="19"/>
        <v>0</v>
      </c>
      <c r="Q81" s="166"/>
      <c r="R81" s="201"/>
      <c r="S81" s="201">
        <v>0</v>
      </c>
      <c r="U81" s="202">
        <f t="shared" si="20"/>
        <v>0</v>
      </c>
      <c r="V81" s="203"/>
      <c r="W81" s="204"/>
      <c r="X81" s="204">
        <v>0</v>
      </c>
      <c r="Y81" s="204"/>
      <c r="Z81" s="205">
        <f t="shared" si="21"/>
        <v>0</v>
      </c>
      <c r="AA81" s="166"/>
      <c r="AB81" s="201"/>
      <c r="AC81" s="201">
        <v>0</v>
      </c>
      <c r="AE81" s="202">
        <f t="shared" si="22"/>
        <v>0</v>
      </c>
      <c r="AF81" s="203"/>
      <c r="AG81" s="204"/>
      <c r="AH81" s="204">
        <v>0</v>
      </c>
      <c r="AI81" s="204"/>
      <c r="AJ81" s="205">
        <f t="shared" si="23"/>
        <v>0</v>
      </c>
      <c r="AK81" s="166"/>
      <c r="AL81" s="201"/>
      <c r="AM81" s="201">
        <v>0</v>
      </c>
      <c r="AO81" s="202">
        <f t="shared" si="24"/>
        <v>0</v>
      </c>
      <c r="AP81" s="203"/>
      <c r="AQ81" s="204"/>
      <c r="AR81" s="204">
        <v>0</v>
      </c>
      <c r="AS81" s="204"/>
      <c r="AT81" s="205">
        <f t="shared" si="25"/>
        <v>0</v>
      </c>
      <c r="AU81" s="166"/>
      <c r="AV81" s="201"/>
      <c r="AW81" s="201">
        <v>0</v>
      </c>
      <c r="AY81" s="202">
        <f t="shared" si="26"/>
        <v>0</v>
      </c>
      <c r="AZ81" s="203"/>
      <c r="BA81" s="204"/>
      <c r="BB81" s="204">
        <v>0</v>
      </c>
      <c r="BC81" s="204"/>
      <c r="BD81" s="205">
        <f t="shared" si="27"/>
        <v>0</v>
      </c>
      <c r="BE81" s="166"/>
      <c r="BF81" s="201"/>
      <c r="BG81" s="201">
        <v>0</v>
      </c>
      <c r="BI81" s="202">
        <f t="shared" si="28"/>
        <v>0</v>
      </c>
      <c r="BJ81" s="203"/>
      <c r="BK81" s="204"/>
      <c r="BL81" s="204">
        <v>0</v>
      </c>
      <c r="BM81" s="204"/>
      <c r="BN81" s="205">
        <f t="shared" si="29"/>
        <v>0</v>
      </c>
      <c r="BO81" s="166"/>
    </row>
    <row r="82" spans="1:67" ht="12" hidden="1" customHeight="1">
      <c r="A82" s="206">
        <v>123</v>
      </c>
      <c r="B82" s="161" t="s">
        <v>219</v>
      </c>
      <c r="F82" s="163"/>
      <c r="G82" s="163"/>
      <c r="H82" s="201"/>
      <c r="I82" s="201">
        <v>0</v>
      </c>
      <c r="K82" s="202">
        <f t="shared" si="18"/>
        <v>0</v>
      </c>
      <c r="L82" s="203"/>
      <c r="M82" s="204"/>
      <c r="N82" s="204">
        <v>0</v>
      </c>
      <c r="O82" s="204"/>
      <c r="P82" s="205">
        <f t="shared" si="19"/>
        <v>0</v>
      </c>
      <c r="Q82" s="166"/>
      <c r="R82" s="201"/>
      <c r="S82" s="201">
        <v>0</v>
      </c>
      <c r="U82" s="202">
        <f t="shared" si="20"/>
        <v>0</v>
      </c>
      <c r="V82" s="203"/>
      <c r="W82" s="204"/>
      <c r="X82" s="204">
        <v>0</v>
      </c>
      <c r="Y82" s="204"/>
      <c r="Z82" s="205">
        <f t="shared" si="21"/>
        <v>0</v>
      </c>
      <c r="AA82" s="166"/>
      <c r="AB82" s="201"/>
      <c r="AC82" s="201">
        <v>0</v>
      </c>
      <c r="AE82" s="202">
        <f t="shared" si="22"/>
        <v>0</v>
      </c>
      <c r="AF82" s="203"/>
      <c r="AG82" s="204"/>
      <c r="AH82" s="204">
        <v>0</v>
      </c>
      <c r="AI82" s="204"/>
      <c r="AJ82" s="205">
        <f t="shared" si="23"/>
        <v>0</v>
      </c>
      <c r="AK82" s="166"/>
      <c r="AL82" s="201"/>
      <c r="AM82" s="201">
        <v>0</v>
      </c>
      <c r="AO82" s="202">
        <f t="shared" si="24"/>
        <v>0</v>
      </c>
      <c r="AP82" s="203"/>
      <c r="AQ82" s="204"/>
      <c r="AR82" s="204">
        <v>0</v>
      </c>
      <c r="AS82" s="204"/>
      <c r="AT82" s="205">
        <f t="shared" si="25"/>
        <v>0</v>
      </c>
      <c r="AU82" s="166"/>
      <c r="AV82" s="201"/>
      <c r="AW82" s="201">
        <v>0</v>
      </c>
      <c r="AY82" s="202">
        <f t="shared" si="26"/>
        <v>0</v>
      </c>
      <c r="AZ82" s="203"/>
      <c r="BA82" s="204"/>
      <c r="BB82" s="204">
        <v>0</v>
      </c>
      <c r="BC82" s="204"/>
      <c r="BD82" s="205">
        <f t="shared" si="27"/>
        <v>0</v>
      </c>
      <c r="BE82" s="166"/>
      <c r="BF82" s="201"/>
      <c r="BG82" s="201">
        <v>0</v>
      </c>
      <c r="BI82" s="202">
        <f t="shared" si="28"/>
        <v>0</v>
      </c>
      <c r="BJ82" s="203"/>
      <c r="BK82" s="204"/>
      <c r="BL82" s="204">
        <v>0</v>
      </c>
      <c r="BM82" s="204"/>
      <c r="BN82" s="205">
        <f t="shared" si="29"/>
        <v>0</v>
      </c>
      <c r="BO82" s="166"/>
    </row>
    <row r="83" spans="1:67" ht="12" hidden="1" customHeight="1">
      <c r="A83" s="206">
        <v>124</v>
      </c>
      <c r="B83" s="161" t="s">
        <v>220</v>
      </c>
      <c r="F83" s="163"/>
      <c r="G83" s="163"/>
      <c r="H83" s="201"/>
      <c r="I83" s="201">
        <v>0</v>
      </c>
      <c r="K83" s="202">
        <f t="shared" si="18"/>
        <v>0</v>
      </c>
      <c r="L83" s="203"/>
      <c r="M83" s="204"/>
      <c r="N83" s="204">
        <v>0</v>
      </c>
      <c r="O83" s="204"/>
      <c r="P83" s="205">
        <f t="shared" si="19"/>
        <v>0</v>
      </c>
      <c r="Q83" s="166"/>
      <c r="R83" s="201"/>
      <c r="S83" s="201">
        <v>0</v>
      </c>
      <c r="U83" s="202">
        <f t="shared" si="20"/>
        <v>0</v>
      </c>
      <c r="V83" s="203"/>
      <c r="W83" s="204"/>
      <c r="X83" s="204">
        <v>0</v>
      </c>
      <c r="Y83" s="204"/>
      <c r="Z83" s="205">
        <f t="shared" si="21"/>
        <v>0</v>
      </c>
      <c r="AA83" s="166"/>
      <c r="AB83" s="201"/>
      <c r="AC83" s="201">
        <v>0</v>
      </c>
      <c r="AE83" s="202">
        <f t="shared" si="22"/>
        <v>0</v>
      </c>
      <c r="AF83" s="203"/>
      <c r="AG83" s="204"/>
      <c r="AH83" s="204">
        <v>0</v>
      </c>
      <c r="AI83" s="204"/>
      <c r="AJ83" s="205">
        <f t="shared" si="23"/>
        <v>0</v>
      </c>
      <c r="AK83" s="166"/>
      <c r="AL83" s="201"/>
      <c r="AM83" s="201">
        <v>0</v>
      </c>
      <c r="AO83" s="202">
        <f t="shared" si="24"/>
        <v>0</v>
      </c>
      <c r="AP83" s="203"/>
      <c r="AQ83" s="204"/>
      <c r="AR83" s="204">
        <v>0</v>
      </c>
      <c r="AS83" s="204"/>
      <c r="AT83" s="205">
        <f t="shared" si="25"/>
        <v>0</v>
      </c>
      <c r="AU83" s="166"/>
      <c r="AV83" s="201"/>
      <c r="AW83" s="201">
        <v>0</v>
      </c>
      <c r="AY83" s="202">
        <f t="shared" si="26"/>
        <v>0</v>
      </c>
      <c r="AZ83" s="203"/>
      <c r="BA83" s="204"/>
      <c r="BB83" s="204">
        <v>0</v>
      </c>
      <c r="BC83" s="204"/>
      <c r="BD83" s="205">
        <f t="shared" si="27"/>
        <v>0</v>
      </c>
      <c r="BE83" s="166"/>
      <c r="BF83" s="201"/>
      <c r="BG83" s="201">
        <v>0</v>
      </c>
      <c r="BI83" s="202">
        <f t="shared" si="28"/>
        <v>0</v>
      </c>
      <c r="BJ83" s="203"/>
      <c r="BK83" s="204"/>
      <c r="BL83" s="204">
        <v>0</v>
      </c>
      <c r="BM83" s="204"/>
      <c r="BN83" s="205">
        <f t="shared" si="29"/>
        <v>0</v>
      </c>
      <c r="BO83" s="166"/>
    </row>
    <row r="84" spans="1:67" ht="12" hidden="1" customHeight="1">
      <c r="A84" s="206">
        <v>125</v>
      </c>
      <c r="B84" s="161" t="s">
        <v>221</v>
      </c>
      <c r="F84" s="163"/>
      <c r="G84" s="163"/>
      <c r="H84" s="201"/>
      <c r="I84" s="201">
        <v>0</v>
      </c>
      <c r="K84" s="202">
        <f t="shared" si="18"/>
        <v>0</v>
      </c>
      <c r="L84" s="203"/>
      <c r="M84" s="204"/>
      <c r="N84" s="204">
        <v>0</v>
      </c>
      <c r="O84" s="204"/>
      <c r="P84" s="205">
        <f t="shared" si="19"/>
        <v>0</v>
      </c>
      <c r="Q84" s="166"/>
      <c r="R84" s="201"/>
      <c r="S84" s="201">
        <v>0</v>
      </c>
      <c r="U84" s="202">
        <f t="shared" si="20"/>
        <v>0</v>
      </c>
      <c r="V84" s="203"/>
      <c r="W84" s="204"/>
      <c r="X84" s="204">
        <v>0</v>
      </c>
      <c r="Y84" s="204"/>
      <c r="Z84" s="205">
        <f t="shared" si="21"/>
        <v>0</v>
      </c>
      <c r="AA84" s="166"/>
      <c r="AB84" s="201"/>
      <c r="AC84" s="201">
        <v>0</v>
      </c>
      <c r="AE84" s="202">
        <f t="shared" si="22"/>
        <v>0</v>
      </c>
      <c r="AF84" s="203"/>
      <c r="AG84" s="204"/>
      <c r="AH84" s="204">
        <v>0</v>
      </c>
      <c r="AI84" s="204"/>
      <c r="AJ84" s="205">
        <f t="shared" si="23"/>
        <v>0</v>
      </c>
      <c r="AK84" s="166"/>
      <c r="AL84" s="201"/>
      <c r="AM84" s="201">
        <v>0</v>
      </c>
      <c r="AO84" s="202">
        <f t="shared" si="24"/>
        <v>0</v>
      </c>
      <c r="AP84" s="203"/>
      <c r="AQ84" s="204"/>
      <c r="AR84" s="204">
        <v>0</v>
      </c>
      <c r="AS84" s="204"/>
      <c r="AT84" s="205">
        <f t="shared" si="25"/>
        <v>0</v>
      </c>
      <c r="AU84" s="166"/>
      <c r="AV84" s="201"/>
      <c r="AW84" s="201">
        <v>0</v>
      </c>
      <c r="AY84" s="202">
        <f t="shared" si="26"/>
        <v>0</v>
      </c>
      <c r="AZ84" s="203"/>
      <c r="BA84" s="204"/>
      <c r="BB84" s="204">
        <v>0</v>
      </c>
      <c r="BC84" s="204"/>
      <c r="BD84" s="205">
        <f t="shared" si="27"/>
        <v>0</v>
      </c>
      <c r="BE84" s="166"/>
      <c r="BF84" s="201"/>
      <c r="BG84" s="201">
        <v>0</v>
      </c>
      <c r="BI84" s="202">
        <f t="shared" si="28"/>
        <v>0</v>
      </c>
      <c r="BJ84" s="203"/>
      <c r="BK84" s="204"/>
      <c r="BL84" s="204">
        <v>0</v>
      </c>
      <c r="BM84" s="204"/>
      <c r="BN84" s="205">
        <f t="shared" si="29"/>
        <v>0</v>
      </c>
      <c r="BO84" s="166"/>
    </row>
    <row r="85" spans="1:67" ht="12" hidden="1" customHeight="1">
      <c r="A85" s="206">
        <v>126</v>
      </c>
      <c r="B85" s="161" t="s">
        <v>222</v>
      </c>
      <c r="F85" s="163"/>
      <c r="G85" s="163"/>
      <c r="H85" s="201"/>
      <c r="I85" s="201">
        <v>0</v>
      </c>
      <c r="K85" s="202">
        <f t="shared" si="18"/>
        <v>0</v>
      </c>
      <c r="L85" s="203"/>
      <c r="M85" s="204"/>
      <c r="N85" s="204">
        <v>0</v>
      </c>
      <c r="O85" s="204"/>
      <c r="P85" s="205">
        <f t="shared" si="19"/>
        <v>0</v>
      </c>
      <c r="Q85" s="166"/>
      <c r="R85" s="201"/>
      <c r="S85" s="201">
        <v>0</v>
      </c>
      <c r="U85" s="202">
        <f t="shared" si="20"/>
        <v>0</v>
      </c>
      <c r="V85" s="203"/>
      <c r="W85" s="204"/>
      <c r="X85" s="204">
        <v>0</v>
      </c>
      <c r="Y85" s="204"/>
      <c r="Z85" s="205">
        <f t="shared" si="21"/>
        <v>0</v>
      </c>
      <c r="AA85" s="166"/>
      <c r="AB85" s="201"/>
      <c r="AC85" s="201">
        <v>0</v>
      </c>
      <c r="AE85" s="202">
        <f t="shared" si="22"/>
        <v>0</v>
      </c>
      <c r="AF85" s="203"/>
      <c r="AG85" s="204"/>
      <c r="AH85" s="204">
        <v>0</v>
      </c>
      <c r="AI85" s="204"/>
      <c r="AJ85" s="205">
        <f t="shared" si="23"/>
        <v>0</v>
      </c>
      <c r="AK85" s="166"/>
      <c r="AL85" s="201"/>
      <c r="AM85" s="201">
        <v>0</v>
      </c>
      <c r="AO85" s="202">
        <f t="shared" si="24"/>
        <v>0</v>
      </c>
      <c r="AP85" s="203"/>
      <c r="AQ85" s="204"/>
      <c r="AR85" s="204">
        <v>0</v>
      </c>
      <c r="AS85" s="204"/>
      <c r="AT85" s="205">
        <f t="shared" si="25"/>
        <v>0</v>
      </c>
      <c r="AU85" s="166"/>
      <c r="AV85" s="201"/>
      <c r="AW85" s="201">
        <v>0</v>
      </c>
      <c r="AY85" s="202">
        <f t="shared" si="26"/>
        <v>0</v>
      </c>
      <c r="AZ85" s="203"/>
      <c r="BA85" s="204"/>
      <c r="BB85" s="204">
        <v>0</v>
      </c>
      <c r="BC85" s="204"/>
      <c r="BD85" s="205">
        <f t="shared" si="27"/>
        <v>0</v>
      </c>
      <c r="BE85" s="166"/>
      <c r="BF85" s="201"/>
      <c r="BG85" s="201">
        <v>0</v>
      </c>
      <c r="BI85" s="202">
        <f t="shared" si="28"/>
        <v>0</v>
      </c>
      <c r="BJ85" s="203"/>
      <c r="BK85" s="204"/>
      <c r="BL85" s="204">
        <v>0</v>
      </c>
      <c r="BM85" s="204"/>
      <c r="BN85" s="205">
        <f t="shared" si="29"/>
        <v>0</v>
      </c>
      <c r="BO85" s="166"/>
    </row>
    <row r="86" spans="1:67" ht="12" hidden="1" customHeight="1">
      <c r="A86" s="206">
        <v>127</v>
      </c>
      <c r="B86" s="161" t="s">
        <v>223</v>
      </c>
      <c r="F86" s="163"/>
      <c r="G86" s="163"/>
      <c r="H86" s="201"/>
      <c r="I86" s="201">
        <v>0</v>
      </c>
      <c r="K86" s="202">
        <f t="shared" si="18"/>
        <v>0</v>
      </c>
      <c r="L86" s="203"/>
      <c r="M86" s="204"/>
      <c r="N86" s="204">
        <v>0</v>
      </c>
      <c r="O86" s="204"/>
      <c r="P86" s="205">
        <f t="shared" si="19"/>
        <v>0</v>
      </c>
      <c r="Q86" s="166"/>
      <c r="R86" s="201"/>
      <c r="S86" s="201">
        <v>0</v>
      </c>
      <c r="U86" s="202">
        <f t="shared" si="20"/>
        <v>0</v>
      </c>
      <c r="V86" s="203"/>
      <c r="W86" s="204"/>
      <c r="X86" s="204">
        <v>0</v>
      </c>
      <c r="Y86" s="204"/>
      <c r="Z86" s="205">
        <f t="shared" si="21"/>
        <v>0</v>
      </c>
      <c r="AA86" s="166"/>
      <c r="AB86" s="201"/>
      <c r="AC86" s="201">
        <v>0</v>
      </c>
      <c r="AE86" s="202">
        <f t="shared" si="22"/>
        <v>0</v>
      </c>
      <c r="AF86" s="203"/>
      <c r="AG86" s="204"/>
      <c r="AH86" s="204">
        <v>0</v>
      </c>
      <c r="AI86" s="204"/>
      <c r="AJ86" s="205">
        <f t="shared" si="23"/>
        <v>0</v>
      </c>
      <c r="AK86" s="166"/>
      <c r="AL86" s="201"/>
      <c r="AM86" s="201">
        <v>0</v>
      </c>
      <c r="AO86" s="202">
        <f t="shared" si="24"/>
        <v>0</v>
      </c>
      <c r="AP86" s="203"/>
      <c r="AQ86" s="204"/>
      <c r="AR86" s="204">
        <v>0</v>
      </c>
      <c r="AS86" s="204"/>
      <c r="AT86" s="205">
        <f t="shared" si="25"/>
        <v>0</v>
      </c>
      <c r="AU86" s="166"/>
      <c r="AV86" s="201"/>
      <c r="AW86" s="201">
        <v>0</v>
      </c>
      <c r="AY86" s="202">
        <f t="shared" si="26"/>
        <v>0</v>
      </c>
      <c r="AZ86" s="203"/>
      <c r="BA86" s="204"/>
      <c r="BB86" s="204">
        <v>0</v>
      </c>
      <c r="BC86" s="204"/>
      <c r="BD86" s="205">
        <f t="shared" si="27"/>
        <v>0</v>
      </c>
      <c r="BE86" s="166"/>
      <c r="BF86" s="201"/>
      <c r="BG86" s="201">
        <v>0</v>
      </c>
      <c r="BI86" s="202">
        <f t="shared" si="28"/>
        <v>0</v>
      </c>
      <c r="BJ86" s="203"/>
      <c r="BK86" s="204"/>
      <c r="BL86" s="204">
        <v>0</v>
      </c>
      <c r="BM86" s="204"/>
      <c r="BN86" s="205">
        <f t="shared" si="29"/>
        <v>0</v>
      </c>
      <c r="BO86" s="166"/>
    </row>
    <row r="87" spans="1:67" ht="12" hidden="1" customHeight="1">
      <c r="A87" s="206">
        <v>128</v>
      </c>
      <c r="B87" s="161" t="s">
        <v>224</v>
      </c>
      <c r="F87" s="163"/>
      <c r="G87" s="163"/>
      <c r="H87" s="201"/>
      <c r="I87" s="201">
        <v>0</v>
      </c>
      <c r="K87" s="202">
        <f t="shared" si="18"/>
        <v>0</v>
      </c>
      <c r="L87" s="203"/>
      <c r="M87" s="204"/>
      <c r="N87" s="204">
        <v>0</v>
      </c>
      <c r="O87" s="204"/>
      <c r="P87" s="205">
        <f t="shared" si="19"/>
        <v>0</v>
      </c>
      <c r="Q87" s="166"/>
      <c r="R87" s="201"/>
      <c r="S87" s="201">
        <v>0</v>
      </c>
      <c r="U87" s="202">
        <f t="shared" si="20"/>
        <v>0</v>
      </c>
      <c r="V87" s="203"/>
      <c r="W87" s="204"/>
      <c r="X87" s="204">
        <v>0</v>
      </c>
      <c r="Y87" s="204"/>
      <c r="Z87" s="205">
        <f t="shared" si="21"/>
        <v>0</v>
      </c>
      <c r="AA87" s="166"/>
      <c r="AB87" s="201"/>
      <c r="AC87" s="201">
        <v>0</v>
      </c>
      <c r="AE87" s="202">
        <f t="shared" si="22"/>
        <v>0</v>
      </c>
      <c r="AF87" s="203"/>
      <c r="AG87" s="204"/>
      <c r="AH87" s="204">
        <v>0</v>
      </c>
      <c r="AI87" s="204"/>
      <c r="AJ87" s="205">
        <f t="shared" si="23"/>
        <v>0</v>
      </c>
      <c r="AK87" s="166"/>
      <c r="AL87" s="201"/>
      <c r="AM87" s="201">
        <v>0</v>
      </c>
      <c r="AO87" s="202">
        <f t="shared" si="24"/>
        <v>0</v>
      </c>
      <c r="AP87" s="203"/>
      <c r="AQ87" s="204"/>
      <c r="AR87" s="204">
        <v>0</v>
      </c>
      <c r="AS87" s="204"/>
      <c r="AT87" s="205">
        <f t="shared" si="25"/>
        <v>0</v>
      </c>
      <c r="AU87" s="166"/>
      <c r="AV87" s="201"/>
      <c r="AW87" s="201">
        <v>0</v>
      </c>
      <c r="AY87" s="202">
        <f t="shared" si="26"/>
        <v>0</v>
      </c>
      <c r="AZ87" s="203"/>
      <c r="BA87" s="204"/>
      <c r="BB87" s="204">
        <v>0</v>
      </c>
      <c r="BC87" s="204"/>
      <c r="BD87" s="205">
        <f t="shared" si="27"/>
        <v>0</v>
      </c>
      <c r="BE87" s="166"/>
      <c r="BF87" s="201"/>
      <c r="BG87" s="201">
        <v>0</v>
      </c>
      <c r="BI87" s="202">
        <f t="shared" si="28"/>
        <v>0</v>
      </c>
      <c r="BJ87" s="203"/>
      <c r="BK87" s="204"/>
      <c r="BL87" s="204">
        <v>0</v>
      </c>
      <c r="BM87" s="204"/>
      <c r="BN87" s="205">
        <f t="shared" si="29"/>
        <v>0</v>
      </c>
      <c r="BO87" s="166"/>
    </row>
    <row r="88" spans="1:67" ht="12" hidden="1" customHeight="1">
      <c r="A88" s="206">
        <v>130</v>
      </c>
      <c r="B88" s="161" t="s">
        <v>225</v>
      </c>
      <c r="F88" s="163"/>
      <c r="G88" s="163"/>
      <c r="H88" s="201"/>
      <c r="I88" s="201">
        <v>0</v>
      </c>
      <c r="K88" s="202">
        <f t="shared" si="18"/>
        <v>0</v>
      </c>
      <c r="L88" s="203"/>
      <c r="M88" s="204"/>
      <c r="N88" s="204">
        <v>0</v>
      </c>
      <c r="O88" s="204"/>
      <c r="P88" s="205">
        <f t="shared" si="19"/>
        <v>0</v>
      </c>
      <c r="Q88" s="166"/>
      <c r="R88" s="201"/>
      <c r="S88" s="201">
        <v>0</v>
      </c>
      <c r="U88" s="202">
        <f t="shared" si="20"/>
        <v>0</v>
      </c>
      <c r="V88" s="203"/>
      <c r="W88" s="204"/>
      <c r="X88" s="204">
        <v>0</v>
      </c>
      <c r="Y88" s="204"/>
      <c r="Z88" s="205">
        <f t="shared" si="21"/>
        <v>0</v>
      </c>
      <c r="AA88" s="166"/>
      <c r="AB88" s="201"/>
      <c r="AC88" s="201">
        <v>0</v>
      </c>
      <c r="AE88" s="202">
        <f t="shared" si="22"/>
        <v>0</v>
      </c>
      <c r="AF88" s="203"/>
      <c r="AG88" s="204"/>
      <c r="AH88" s="204">
        <v>0</v>
      </c>
      <c r="AI88" s="204"/>
      <c r="AJ88" s="205">
        <f t="shared" si="23"/>
        <v>0</v>
      </c>
      <c r="AK88" s="166"/>
      <c r="AL88" s="201"/>
      <c r="AM88" s="201">
        <v>0</v>
      </c>
      <c r="AO88" s="202">
        <f t="shared" si="24"/>
        <v>0</v>
      </c>
      <c r="AP88" s="203"/>
      <c r="AQ88" s="204"/>
      <c r="AR88" s="204">
        <v>0</v>
      </c>
      <c r="AS88" s="204"/>
      <c r="AT88" s="205">
        <f t="shared" si="25"/>
        <v>0</v>
      </c>
      <c r="AU88" s="166"/>
      <c r="AV88" s="201"/>
      <c r="AW88" s="201">
        <v>0</v>
      </c>
      <c r="AY88" s="202">
        <f t="shared" si="26"/>
        <v>0</v>
      </c>
      <c r="AZ88" s="203"/>
      <c r="BA88" s="204"/>
      <c r="BB88" s="204">
        <v>0</v>
      </c>
      <c r="BC88" s="204"/>
      <c r="BD88" s="205">
        <f t="shared" si="27"/>
        <v>0</v>
      </c>
      <c r="BE88" s="166"/>
      <c r="BF88" s="201"/>
      <c r="BG88" s="201">
        <v>0</v>
      </c>
      <c r="BI88" s="202">
        <f t="shared" si="28"/>
        <v>0</v>
      </c>
      <c r="BJ88" s="203"/>
      <c r="BK88" s="204"/>
      <c r="BL88" s="204">
        <v>0</v>
      </c>
      <c r="BM88" s="204"/>
      <c r="BN88" s="205">
        <f t="shared" si="29"/>
        <v>0</v>
      </c>
      <c r="BO88" s="166"/>
    </row>
    <row r="89" spans="1:67" ht="12" hidden="1" customHeight="1">
      <c r="A89" s="206">
        <v>131</v>
      </c>
      <c r="B89" s="161" t="s">
        <v>226</v>
      </c>
      <c r="F89" s="163"/>
      <c r="G89" s="163"/>
      <c r="H89" s="201"/>
      <c r="I89" s="201">
        <v>0</v>
      </c>
      <c r="K89" s="202">
        <f t="shared" si="18"/>
        <v>0</v>
      </c>
      <c r="L89" s="203"/>
      <c r="M89" s="204"/>
      <c r="N89" s="204">
        <v>0</v>
      </c>
      <c r="O89" s="204"/>
      <c r="P89" s="205">
        <f t="shared" si="19"/>
        <v>0</v>
      </c>
      <c r="Q89" s="166"/>
      <c r="R89" s="201"/>
      <c r="S89" s="201">
        <v>0</v>
      </c>
      <c r="U89" s="202">
        <f t="shared" si="20"/>
        <v>0</v>
      </c>
      <c r="V89" s="203"/>
      <c r="W89" s="204"/>
      <c r="X89" s="204">
        <v>0</v>
      </c>
      <c r="Y89" s="204"/>
      <c r="Z89" s="205">
        <f t="shared" si="21"/>
        <v>0</v>
      </c>
      <c r="AA89" s="166"/>
      <c r="AB89" s="201"/>
      <c r="AC89" s="201">
        <v>0</v>
      </c>
      <c r="AE89" s="202">
        <f t="shared" si="22"/>
        <v>0</v>
      </c>
      <c r="AF89" s="203"/>
      <c r="AG89" s="204"/>
      <c r="AH89" s="204">
        <v>0</v>
      </c>
      <c r="AI89" s="204"/>
      <c r="AJ89" s="205">
        <f t="shared" si="23"/>
        <v>0</v>
      </c>
      <c r="AK89" s="166"/>
      <c r="AL89" s="201"/>
      <c r="AM89" s="201">
        <v>0</v>
      </c>
      <c r="AO89" s="202">
        <f t="shared" si="24"/>
        <v>0</v>
      </c>
      <c r="AP89" s="203"/>
      <c r="AQ89" s="204"/>
      <c r="AR89" s="204">
        <v>0</v>
      </c>
      <c r="AS89" s="204"/>
      <c r="AT89" s="205">
        <f t="shared" si="25"/>
        <v>0</v>
      </c>
      <c r="AU89" s="166"/>
      <c r="AV89" s="201"/>
      <c r="AW89" s="201">
        <v>0</v>
      </c>
      <c r="AY89" s="202">
        <f t="shared" si="26"/>
        <v>0</v>
      </c>
      <c r="AZ89" s="203"/>
      <c r="BA89" s="204"/>
      <c r="BB89" s="204">
        <v>0</v>
      </c>
      <c r="BC89" s="204"/>
      <c r="BD89" s="205">
        <f t="shared" si="27"/>
        <v>0</v>
      </c>
      <c r="BE89" s="166"/>
      <c r="BF89" s="201"/>
      <c r="BG89" s="201">
        <v>0</v>
      </c>
      <c r="BI89" s="202">
        <f t="shared" si="28"/>
        <v>0</v>
      </c>
      <c r="BJ89" s="203"/>
      <c r="BK89" s="204"/>
      <c r="BL89" s="204">
        <v>0</v>
      </c>
      <c r="BM89" s="204"/>
      <c r="BN89" s="205">
        <f t="shared" si="29"/>
        <v>0</v>
      </c>
      <c r="BO89" s="166"/>
    </row>
    <row r="90" spans="1:67" ht="12" hidden="1" customHeight="1">
      <c r="A90" s="206">
        <v>132</v>
      </c>
      <c r="B90" s="161" t="s">
        <v>227</v>
      </c>
      <c r="F90" s="163"/>
      <c r="G90" s="163"/>
      <c r="H90" s="201"/>
      <c r="I90" s="201">
        <v>0</v>
      </c>
      <c r="K90" s="202">
        <f t="shared" si="18"/>
        <v>0</v>
      </c>
      <c r="L90" s="203"/>
      <c r="M90" s="204"/>
      <c r="N90" s="204">
        <v>0</v>
      </c>
      <c r="O90" s="204"/>
      <c r="P90" s="205">
        <f t="shared" si="19"/>
        <v>0</v>
      </c>
      <c r="Q90" s="166"/>
      <c r="R90" s="201"/>
      <c r="S90" s="201">
        <v>0</v>
      </c>
      <c r="U90" s="202">
        <f t="shared" si="20"/>
        <v>0</v>
      </c>
      <c r="V90" s="203"/>
      <c r="W90" s="204"/>
      <c r="X90" s="204">
        <v>0</v>
      </c>
      <c r="Y90" s="204"/>
      <c r="Z90" s="205">
        <f t="shared" si="21"/>
        <v>0</v>
      </c>
      <c r="AA90" s="166"/>
      <c r="AB90" s="201"/>
      <c r="AC90" s="201">
        <v>0</v>
      </c>
      <c r="AE90" s="202">
        <f t="shared" si="22"/>
        <v>0</v>
      </c>
      <c r="AF90" s="203"/>
      <c r="AG90" s="204"/>
      <c r="AH90" s="204">
        <v>0</v>
      </c>
      <c r="AI90" s="204"/>
      <c r="AJ90" s="205">
        <f t="shared" si="23"/>
        <v>0</v>
      </c>
      <c r="AK90" s="166"/>
      <c r="AL90" s="201"/>
      <c r="AM90" s="201">
        <v>0</v>
      </c>
      <c r="AO90" s="202">
        <f t="shared" si="24"/>
        <v>0</v>
      </c>
      <c r="AP90" s="203"/>
      <c r="AQ90" s="204"/>
      <c r="AR90" s="204">
        <v>0</v>
      </c>
      <c r="AS90" s="204"/>
      <c r="AT90" s="205">
        <f t="shared" si="25"/>
        <v>0</v>
      </c>
      <c r="AU90" s="166"/>
      <c r="AV90" s="201"/>
      <c r="AW90" s="201">
        <v>0</v>
      </c>
      <c r="AY90" s="202">
        <f t="shared" si="26"/>
        <v>0</v>
      </c>
      <c r="AZ90" s="203"/>
      <c r="BA90" s="204"/>
      <c r="BB90" s="204">
        <v>0</v>
      </c>
      <c r="BC90" s="204"/>
      <c r="BD90" s="205">
        <f t="shared" si="27"/>
        <v>0</v>
      </c>
      <c r="BE90" s="166"/>
      <c r="BF90" s="201"/>
      <c r="BG90" s="201">
        <v>0</v>
      </c>
      <c r="BI90" s="202">
        <f t="shared" si="28"/>
        <v>0</v>
      </c>
      <c r="BJ90" s="203"/>
      <c r="BK90" s="204"/>
      <c r="BL90" s="204">
        <v>0</v>
      </c>
      <c r="BM90" s="204"/>
      <c r="BN90" s="205">
        <f t="shared" si="29"/>
        <v>0</v>
      </c>
      <c r="BO90" s="166"/>
    </row>
    <row r="91" spans="1:67" ht="12" hidden="1" customHeight="1">
      <c r="A91" s="206">
        <v>133</v>
      </c>
      <c r="B91" s="161" t="s">
        <v>228</v>
      </c>
      <c r="F91" s="163"/>
      <c r="G91" s="163"/>
      <c r="H91" s="201"/>
      <c r="I91" s="201">
        <v>0</v>
      </c>
      <c r="K91" s="202">
        <f t="shared" si="18"/>
        <v>0</v>
      </c>
      <c r="L91" s="203"/>
      <c r="M91" s="204"/>
      <c r="N91" s="204">
        <v>0</v>
      </c>
      <c r="O91" s="204"/>
      <c r="P91" s="205">
        <f t="shared" si="19"/>
        <v>0</v>
      </c>
      <c r="Q91" s="166"/>
      <c r="R91" s="201"/>
      <c r="S91" s="201">
        <v>0</v>
      </c>
      <c r="U91" s="202">
        <f t="shared" si="20"/>
        <v>0</v>
      </c>
      <c r="V91" s="203"/>
      <c r="W91" s="204"/>
      <c r="X91" s="204">
        <v>0</v>
      </c>
      <c r="Y91" s="204"/>
      <c r="Z91" s="205">
        <f t="shared" si="21"/>
        <v>0</v>
      </c>
      <c r="AA91" s="166"/>
      <c r="AB91" s="201"/>
      <c r="AC91" s="201">
        <v>0</v>
      </c>
      <c r="AE91" s="202">
        <f t="shared" si="22"/>
        <v>0</v>
      </c>
      <c r="AF91" s="203"/>
      <c r="AG91" s="204"/>
      <c r="AH91" s="204">
        <v>0</v>
      </c>
      <c r="AI91" s="204"/>
      <c r="AJ91" s="205">
        <f t="shared" si="23"/>
        <v>0</v>
      </c>
      <c r="AK91" s="166"/>
      <c r="AL91" s="201"/>
      <c r="AM91" s="201">
        <v>0</v>
      </c>
      <c r="AO91" s="202">
        <f t="shared" si="24"/>
        <v>0</v>
      </c>
      <c r="AP91" s="203"/>
      <c r="AQ91" s="204"/>
      <c r="AR91" s="204">
        <v>0</v>
      </c>
      <c r="AS91" s="204"/>
      <c r="AT91" s="205">
        <f t="shared" si="25"/>
        <v>0</v>
      </c>
      <c r="AU91" s="166"/>
      <c r="AV91" s="201"/>
      <c r="AW91" s="201">
        <v>0</v>
      </c>
      <c r="AY91" s="202">
        <f t="shared" si="26"/>
        <v>0</v>
      </c>
      <c r="AZ91" s="203"/>
      <c r="BA91" s="204"/>
      <c r="BB91" s="204">
        <v>0</v>
      </c>
      <c r="BC91" s="204"/>
      <c r="BD91" s="205">
        <f t="shared" si="27"/>
        <v>0</v>
      </c>
      <c r="BE91" s="166"/>
      <c r="BF91" s="201"/>
      <c r="BG91" s="201">
        <v>0</v>
      </c>
      <c r="BI91" s="202">
        <f t="shared" si="28"/>
        <v>0</v>
      </c>
      <c r="BJ91" s="203"/>
      <c r="BK91" s="204"/>
      <c r="BL91" s="204">
        <v>0</v>
      </c>
      <c r="BM91" s="204"/>
      <c r="BN91" s="205">
        <f t="shared" si="29"/>
        <v>0</v>
      </c>
      <c r="BO91" s="166"/>
    </row>
    <row r="92" spans="1:67" ht="12" hidden="1" customHeight="1">
      <c r="A92" s="206">
        <v>134</v>
      </c>
      <c r="B92" s="161" t="s">
        <v>229</v>
      </c>
      <c r="F92" s="163"/>
      <c r="G92" s="163"/>
      <c r="H92" s="201"/>
      <c r="I92" s="201">
        <v>0</v>
      </c>
      <c r="K92" s="202">
        <f t="shared" si="18"/>
        <v>0</v>
      </c>
      <c r="L92" s="203"/>
      <c r="M92" s="204"/>
      <c r="N92" s="204">
        <v>0</v>
      </c>
      <c r="O92" s="204"/>
      <c r="P92" s="205">
        <f t="shared" si="19"/>
        <v>0</v>
      </c>
      <c r="Q92" s="166"/>
      <c r="R92" s="201"/>
      <c r="S92" s="201">
        <v>0</v>
      </c>
      <c r="U92" s="202">
        <f t="shared" si="20"/>
        <v>0</v>
      </c>
      <c r="V92" s="203"/>
      <c r="W92" s="204"/>
      <c r="X92" s="204">
        <v>0</v>
      </c>
      <c r="Y92" s="204"/>
      <c r="Z92" s="205">
        <f t="shared" si="21"/>
        <v>0</v>
      </c>
      <c r="AA92" s="166"/>
      <c r="AB92" s="201"/>
      <c r="AC92" s="201">
        <v>0</v>
      </c>
      <c r="AE92" s="202">
        <f t="shared" si="22"/>
        <v>0</v>
      </c>
      <c r="AF92" s="203"/>
      <c r="AG92" s="204"/>
      <c r="AH92" s="204">
        <v>0</v>
      </c>
      <c r="AI92" s="204"/>
      <c r="AJ92" s="205">
        <f t="shared" si="23"/>
        <v>0</v>
      </c>
      <c r="AK92" s="166"/>
      <c r="AL92" s="201"/>
      <c r="AM92" s="201">
        <v>0</v>
      </c>
      <c r="AO92" s="202">
        <f t="shared" si="24"/>
        <v>0</v>
      </c>
      <c r="AP92" s="203"/>
      <c r="AQ92" s="204"/>
      <c r="AR92" s="204">
        <v>0</v>
      </c>
      <c r="AS92" s="204"/>
      <c r="AT92" s="205">
        <f t="shared" si="25"/>
        <v>0</v>
      </c>
      <c r="AU92" s="166"/>
      <c r="AV92" s="201"/>
      <c r="AW92" s="201">
        <v>0</v>
      </c>
      <c r="AY92" s="202">
        <f t="shared" si="26"/>
        <v>0</v>
      </c>
      <c r="AZ92" s="203"/>
      <c r="BA92" s="204"/>
      <c r="BB92" s="204">
        <v>0</v>
      </c>
      <c r="BC92" s="204"/>
      <c r="BD92" s="205">
        <f t="shared" si="27"/>
        <v>0</v>
      </c>
      <c r="BE92" s="166"/>
      <c r="BF92" s="201"/>
      <c r="BG92" s="201">
        <v>0</v>
      </c>
      <c r="BI92" s="202">
        <f t="shared" si="28"/>
        <v>0</v>
      </c>
      <c r="BJ92" s="203"/>
      <c r="BK92" s="204"/>
      <c r="BL92" s="204">
        <v>0</v>
      </c>
      <c r="BM92" s="204"/>
      <c r="BN92" s="205">
        <f t="shared" si="29"/>
        <v>0</v>
      </c>
      <c r="BO92" s="166"/>
    </row>
    <row r="93" spans="1:67" ht="12" hidden="1" customHeight="1">
      <c r="A93" s="206">
        <v>135</v>
      </c>
      <c r="B93" s="161" t="s">
        <v>230</v>
      </c>
      <c r="F93" s="163"/>
      <c r="G93" s="163"/>
      <c r="H93" s="201"/>
      <c r="I93" s="201">
        <v>0</v>
      </c>
      <c r="K93" s="202">
        <f t="shared" si="18"/>
        <v>0</v>
      </c>
      <c r="L93" s="203"/>
      <c r="M93" s="204"/>
      <c r="N93" s="204">
        <v>0</v>
      </c>
      <c r="O93" s="204"/>
      <c r="P93" s="205">
        <f t="shared" si="19"/>
        <v>0</v>
      </c>
      <c r="Q93" s="166"/>
      <c r="R93" s="201"/>
      <c r="S93" s="201">
        <v>0</v>
      </c>
      <c r="U93" s="202">
        <f t="shared" si="20"/>
        <v>0</v>
      </c>
      <c r="V93" s="203"/>
      <c r="W93" s="204"/>
      <c r="X93" s="204">
        <v>0</v>
      </c>
      <c r="Y93" s="204"/>
      <c r="Z93" s="205">
        <f t="shared" si="21"/>
        <v>0</v>
      </c>
      <c r="AA93" s="166"/>
      <c r="AB93" s="201"/>
      <c r="AC93" s="201">
        <v>0</v>
      </c>
      <c r="AE93" s="202">
        <f t="shared" si="22"/>
        <v>0</v>
      </c>
      <c r="AF93" s="203"/>
      <c r="AG93" s="204"/>
      <c r="AH93" s="204">
        <v>0</v>
      </c>
      <c r="AI93" s="204"/>
      <c r="AJ93" s="205">
        <f t="shared" si="23"/>
        <v>0</v>
      </c>
      <c r="AK93" s="166"/>
      <c r="AL93" s="201"/>
      <c r="AM93" s="201">
        <v>0</v>
      </c>
      <c r="AO93" s="202">
        <f t="shared" si="24"/>
        <v>0</v>
      </c>
      <c r="AP93" s="203"/>
      <c r="AQ93" s="204"/>
      <c r="AR93" s="204">
        <v>0</v>
      </c>
      <c r="AS93" s="204"/>
      <c r="AT93" s="205">
        <f t="shared" si="25"/>
        <v>0</v>
      </c>
      <c r="AU93" s="166"/>
      <c r="AV93" s="201"/>
      <c r="AW93" s="201">
        <v>0</v>
      </c>
      <c r="AY93" s="202">
        <f t="shared" si="26"/>
        <v>0</v>
      </c>
      <c r="AZ93" s="203"/>
      <c r="BA93" s="204"/>
      <c r="BB93" s="204">
        <v>0</v>
      </c>
      <c r="BC93" s="204"/>
      <c r="BD93" s="205">
        <f t="shared" si="27"/>
        <v>0</v>
      </c>
      <c r="BE93" s="166"/>
      <c r="BF93" s="201"/>
      <c r="BG93" s="201">
        <v>0</v>
      </c>
      <c r="BI93" s="202">
        <f t="shared" si="28"/>
        <v>0</v>
      </c>
      <c r="BJ93" s="203"/>
      <c r="BK93" s="204"/>
      <c r="BL93" s="204">
        <v>0</v>
      </c>
      <c r="BM93" s="204"/>
      <c r="BN93" s="205">
        <f t="shared" si="29"/>
        <v>0</v>
      </c>
      <c r="BO93" s="166"/>
    </row>
    <row r="94" spans="1:67" ht="12" hidden="1" customHeight="1">
      <c r="A94" s="206">
        <v>136</v>
      </c>
      <c r="B94" s="161" t="s">
        <v>231</v>
      </c>
      <c r="F94" s="163"/>
      <c r="G94" s="163"/>
      <c r="H94" s="201"/>
      <c r="I94" s="201">
        <v>0</v>
      </c>
      <c r="K94" s="202">
        <f t="shared" si="18"/>
        <v>0</v>
      </c>
      <c r="L94" s="203"/>
      <c r="M94" s="204"/>
      <c r="N94" s="204">
        <v>0</v>
      </c>
      <c r="O94" s="204"/>
      <c r="P94" s="205">
        <f t="shared" si="19"/>
        <v>0</v>
      </c>
      <c r="Q94" s="166"/>
      <c r="R94" s="201"/>
      <c r="S94" s="201">
        <v>0</v>
      </c>
      <c r="U94" s="202">
        <f t="shared" si="20"/>
        <v>0</v>
      </c>
      <c r="V94" s="203"/>
      <c r="W94" s="204"/>
      <c r="X94" s="204">
        <v>0</v>
      </c>
      <c r="Y94" s="204"/>
      <c r="Z94" s="205">
        <f t="shared" si="21"/>
        <v>0</v>
      </c>
      <c r="AA94" s="166"/>
      <c r="AB94" s="201"/>
      <c r="AC94" s="201">
        <v>0</v>
      </c>
      <c r="AE94" s="202">
        <f t="shared" si="22"/>
        <v>0</v>
      </c>
      <c r="AF94" s="203"/>
      <c r="AG94" s="204"/>
      <c r="AH94" s="204">
        <v>0</v>
      </c>
      <c r="AI94" s="204"/>
      <c r="AJ94" s="205">
        <f t="shared" si="23"/>
        <v>0</v>
      </c>
      <c r="AK94" s="166"/>
      <c r="AL94" s="201"/>
      <c r="AM94" s="201">
        <v>0</v>
      </c>
      <c r="AO94" s="202">
        <f t="shared" si="24"/>
        <v>0</v>
      </c>
      <c r="AP94" s="203"/>
      <c r="AQ94" s="204"/>
      <c r="AR94" s="204">
        <v>0</v>
      </c>
      <c r="AS94" s="204"/>
      <c r="AT94" s="205">
        <f t="shared" si="25"/>
        <v>0</v>
      </c>
      <c r="AU94" s="166"/>
      <c r="AV94" s="201"/>
      <c r="AW94" s="201">
        <v>0</v>
      </c>
      <c r="AY94" s="202">
        <f t="shared" si="26"/>
        <v>0</v>
      </c>
      <c r="AZ94" s="203"/>
      <c r="BA94" s="204"/>
      <c r="BB94" s="204">
        <v>0</v>
      </c>
      <c r="BC94" s="204"/>
      <c r="BD94" s="205">
        <f t="shared" si="27"/>
        <v>0</v>
      </c>
      <c r="BE94" s="166"/>
      <c r="BF94" s="201"/>
      <c r="BG94" s="201">
        <v>0</v>
      </c>
      <c r="BI94" s="202">
        <f t="shared" si="28"/>
        <v>0</v>
      </c>
      <c r="BJ94" s="203"/>
      <c r="BK94" s="204"/>
      <c r="BL94" s="204">
        <v>0</v>
      </c>
      <c r="BM94" s="204"/>
      <c r="BN94" s="205">
        <f t="shared" si="29"/>
        <v>0</v>
      </c>
      <c r="BO94" s="166"/>
    </row>
    <row r="95" spans="1:67" ht="12" hidden="1" customHeight="1">
      <c r="A95" s="206">
        <v>137</v>
      </c>
      <c r="B95" s="161" t="s">
        <v>232</v>
      </c>
      <c r="F95" s="163"/>
      <c r="G95" s="163"/>
      <c r="H95" s="201"/>
      <c r="I95" s="201">
        <v>0</v>
      </c>
      <c r="K95" s="202">
        <f t="shared" si="18"/>
        <v>0</v>
      </c>
      <c r="L95" s="203"/>
      <c r="M95" s="204"/>
      <c r="N95" s="204">
        <v>0</v>
      </c>
      <c r="O95" s="204"/>
      <c r="P95" s="205">
        <f t="shared" si="19"/>
        <v>0</v>
      </c>
      <c r="Q95" s="166"/>
      <c r="R95" s="201"/>
      <c r="S95" s="201">
        <v>0</v>
      </c>
      <c r="U95" s="202">
        <f t="shared" si="20"/>
        <v>0</v>
      </c>
      <c r="V95" s="203"/>
      <c r="W95" s="204"/>
      <c r="X95" s="204">
        <v>0</v>
      </c>
      <c r="Y95" s="204"/>
      <c r="Z95" s="205">
        <f t="shared" si="21"/>
        <v>0</v>
      </c>
      <c r="AA95" s="166"/>
      <c r="AB95" s="201"/>
      <c r="AC95" s="201">
        <v>0</v>
      </c>
      <c r="AE95" s="202">
        <f t="shared" si="22"/>
        <v>0</v>
      </c>
      <c r="AF95" s="203"/>
      <c r="AG95" s="204"/>
      <c r="AH95" s="204">
        <v>0</v>
      </c>
      <c r="AI95" s="204"/>
      <c r="AJ95" s="205">
        <f t="shared" si="23"/>
        <v>0</v>
      </c>
      <c r="AK95" s="166"/>
      <c r="AL95" s="201"/>
      <c r="AM95" s="201">
        <v>0</v>
      </c>
      <c r="AO95" s="202">
        <f t="shared" si="24"/>
        <v>0</v>
      </c>
      <c r="AP95" s="203"/>
      <c r="AQ95" s="204"/>
      <c r="AR95" s="204">
        <v>0</v>
      </c>
      <c r="AS95" s="204"/>
      <c r="AT95" s="205">
        <f t="shared" si="25"/>
        <v>0</v>
      </c>
      <c r="AU95" s="166"/>
      <c r="AV95" s="201"/>
      <c r="AW95" s="201">
        <v>0</v>
      </c>
      <c r="AY95" s="202">
        <f t="shared" si="26"/>
        <v>0</v>
      </c>
      <c r="AZ95" s="203"/>
      <c r="BA95" s="204"/>
      <c r="BB95" s="204">
        <v>0</v>
      </c>
      <c r="BC95" s="204"/>
      <c r="BD95" s="205">
        <f t="shared" si="27"/>
        <v>0</v>
      </c>
      <c r="BE95" s="166"/>
      <c r="BF95" s="201"/>
      <c r="BG95" s="201">
        <v>0</v>
      </c>
      <c r="BI95" s="202">
        <f t="shared" si="28"/>
        <v>0</v>
      </c>
      <c r="BJ95" s="203"/>
      <c r="BK95" s="204"/>
      <c r="BL95" s="204">
        <v>0</v>
      </c>
      <c r="BM95" s="204"/>
      <c r="BN95" s="205">
        <f t="shared" si="29"/>
        <v>0</v>
      </c>
      <c r="BO95" s="166"/>
    </row>
    <row r="96" spans="1:67" ht="12" hidden="1" customHeight="1">
      <c r="A96" s="206">
        <v>140</v>
      </c>
      <c r="B96" s="161" t="s">
        <v>233</v>
      </c>
      <c r="F96" s="163"/>
      <c r="G96" s="163"/>
      <c r="H96" s="201"/>
      <c r="I96" s="201">
        <v>0</v>
      </c>
      <c r="K96" s="202">
        <f t="shared" ref="K96:K120" si="30">SUM(H96:J96)</f>
        <v>0</v>
      </c>
      <c r="L96" s="203"/>
      <c r="M96" s="204"/>
      <c r="N96" s="204">
        <v>0</v>
      </c>
      <c r="O96" s="204"/>
      <c r="P96" s="205">
        <f t="shared" ref="P96:P120" si="31">SUM(M96:O96)</f>
        <v>0</v>
      </c>
      <c r="Q96" s="166"/>
      <c r="R96" s="201"/>
      <c r="S96" s="201">
        <v>0</v>
      </c>
      <c r="U96" s="202">
        <f t="shared" ref="U96:U120" si="32">SUM(R96:T96)</f>
        <v>0</v>
      </c>
      <c r="V96" s="203"/>
      <c r="W96" s="204"/>
      <c r="X96" s="204">
        <v>0</v>
      </c>
      <c r="Y96" s="204"/>
      <c r="Z96" s="205">
        <f t="shared" ref="Z96:Z120" si="33">SUM(W96:Y96)</f>
        <v>0</v>
      </c>
      <c r="AA96" s="166"/>
      <c r="AB96" s="201"/>
      <c r="AC96" s="201">
        <v>0</v>
      </c>
      <c r="AE96" s="202">
        <f t="shared" ref="AE96:AE120" si="34">SUM(AB96:AD96)</f>
        <v>0</v>
      </c>
      <c r="AF96" s="203"/>
      <c r="AG96" s="204"/>
      <c r="AH96" s="204">
        <v>0</v>
      </c>
      <c r="AI96" s="204"/>
      <c r="AJ96" s="205">
        <f t="shared" ref="AJ96:AJ120" si="35">SUM(AG96:AI96)</f>
        <v>0</v>
      </c>
      <c r="AK96" s="166"/>
      <c r="AL96" s="201"/>
      <c r="AM96" s="201">
        <v>0</v>
      </c>
      <c r="AO96" s="202">
        <f t="shared" ref="AO96:AO120" si="36">SUM(AL96:AN96)</f>
        <v>0</v>
      </c>
      <c r="AP96" s="203"/>
      <c r="AQ96" s="204"/>
      <c r="AR96" s="204">
        <v>0</v>
      </c>
      <c r="AS96" s="204"/>
      <c r="AT96" s="205">
        <f t="shared" ref="AT96:AT120" si="37">SUM(AQ96:AS96)</f>
        <v>0</v>
      </c>
      <c r="AU96" s="166"/>
      <c r="AV96" s="201"/>
      <c r="AW96" s="201">
        <v>0</v>
      </c>
      <c r="AY96" s="202">
        <f t="shared" ref="AY96:AY120" si="38">SUM(AV96:AX96)</f>
        <v>0</v>
      </c>
      <c r="AZ96" s="203"/>
      <c r="BA96" s="204"/>
      <c r="BB96" s="204">
        <v>0</v>
      </c>
      <c r="BC96" s="204"/>
      <c r="BD96" s="205">
        <f t="shared" ref="BD96:BD120" si="39">SUM(BA96:BC96)</f>
        <v>0</v>
      </c>
      <c r="BE96" s="166"/>
      <c r="BF96" s="201"/>
      <c r="BG96" s="201">
        <v>0</v>
      </c>
      <c r="BI96" s="202">
        <f t="shared" ref="BI96:BI120" si="40">SUM(BF96:BH96)</f>
        <v>0</v>
      </c>
      <c r="BJ96" s="203"/>
      <c r="BK96" s="204"/>
      <c r="BL96" s="204">
        <v>0</v>
      </c>
      <c r="BM96" s="204"/>
      <c r="BN96" s="205">
        <f t="shared" ref="BN96:BN120" si="41">SUM(BK96:BM96)</f>
        <v>0</v>
      </c>
      <c r="BO96" s="166"/>
    </row>
    <row r="97" spans="1:67" ht="12" hidden="1" customHeight="1">
      <c r="A97" s="206">
        <v>141</v>
      </c>
      <c r="B97" s="161" t="s">
        <v>234</v>
      </c>
      <c r="F97" s="163"/>
      <c r="G97" s="163"/>
      <c r="H97" s="201"/>
      <c r="I97" s="201">
        <v>0</v>
      </c>
      <c r="K97" s="202">
        <f t="shared" si="30"/>
        <v>0</v>
      </c>
      <c r="L97" s="203"/>
      <c r="M97" s="204"/>
      <c r="N97" s="204">
        <v>0</v>
      </c>
      <c r="O97" s="204"/>
      <c r="P97" s="205">
        <f t="shared" si="31"/>
        <v>0</v>
      </c>
      <c r="Q97" s="166"/>
      <c r="R97" s="201"/>
      <c r="S97" s="201">
        <v>0</v>
      </c>
      <c r="U97" s="202">
        <f t="shared" si="32"/>
        <v>0</v>
      </c>
      <c r="V97" s="203"/>
      <c r="W97" s="204"/>
      <c r="X97" s="204">
        <v>0</v>
      </c>
      <c r="Y97" s="204"/>
      <c r="Z97" s="205">
        <f t="shared" si="33"/>
        <v>0</v>
      </c>
      <c r="AA97" s="166"/>
      <c r="AB97" s="201"/>
      <c r="AC97" s="201">
        <v>0</v>
      </c>
      <c r="AE97" s="202">
        <f t="shared" si="34"/>
        <v>0</v>
      </c>
      <c r="AF97" s="203"/>
      <c r="AG97" s="204"/>
      <c r="AH97" s="204">
        <v>0</v>
      </c>
      <c r="AI97" s="204"/>
      <c r="AJ97" s="205">
        <f t="shared" si="35"/>
        <v>0</v>
      </c>
      <c r="AK97" s="166"/>
      <c r="AL97" s="201"/>
      <c r="AM97" s="201">
        <v>0</v>
      </c>
      <c r="AO97" s="202">
        <f t="shared" si="36"/>
        <v>0</v>
      </c>
      <c r="AP97" s="203"/>
      <c r="AQ97" s="204"/>
      <c r="AR97" s="204">
        <v>0</v>
      </c>
      <c r="AS97" s="204"/>
      <c r="AT97" s="205">
        <f t="shared" si="37"/>
        <v>0</v>
      </c>
      <c r="AU97" s="166"/>
      <c r="AV97" s="201"/>
      <c r="AW97" s="201">
        <v>0</v>
      </c>
      <c r="AY97" s="202">
        <f t="shared" si="38"/>
        <v>0</v>
      </c>
      <c r="AZ97" s="203"/>
      <c r="BA97" s="204"/>
      <c r="BB97" s="204">
        <v>0</v>
      </c>
      <c r="BC97" s="204"/>
      <c r="BD97" s="205">
        <f t="shared" si="39"/>
        <v>0</v>
      </c>
      <c r="BE97" s="166"/>
      <c r="BF97" s="201"/>
      <c r="BG97" s="201">
        <v>0</v>
      </c>
      <c r="BI97" s="202">
        <f t="shared" si="40"/>
        <v>0</v>
      </c>
      <c r="BJ97" s="203"/>
      <c r="BK97" s="204"/>
      <c r="BL97" s="204">
        <v>0</v>
      </c>
      <c r="BM97" s="204"/>
      <c r="BN97" s="205">
        <f t="shared" si="41"/>
        <v>0</v>
      </c>
      <c r="BO97" s="166"/>
    </row>
    <row r="98" spans="1:67" ht="12" hidden="1" customHeight="1">
      <c r="A98" s="206">
        <v>142</v>
      </c>
      <c r="B98" s="161" t="s">
        <v>235</v>
      </c>
      <c r="F98" s="163"/>
      <c r="G98" s="163"/>
      <c r="H98" s="201"/>
      <c r="I98" s="201">
        <v>0</v>
      </c>
      <c r="K98" s="202">
        <f t="shared" si="30"/>
        <v>0</v>
      </c>
      <c r="L98" s="203"/>
      <c r="M98" s="204"/>
      <c r="N98" s="204">
        <v>0</v>
      </c>
      <c r="O98" s="204"/>
      <c r="P98" s="205">
        <f t="shared" si="31"/>
        <v>0</v>
      </c>
      <c r="Q98" s="166"/>
      <c r="R98" s="201"/>
      <c r="S98" s="201">
        <v>0</v>
      </c>
      <c r="U98" s="202">
        <f t="shared" si="32"/>
        <v>0</v>
      </c>
      <c r="V98" s="203"/>
      <c r="W98" s="204"/>
      <c r="X98" s="204">
        <v>0</v>
      </c>
      <c r="Y98" s="204"/>
      <c r="Z98" s="205">
        <f t="shared" si="33"/>
        <v>0</v>
      </c>
      <c r="AA98" s="166"/>
      <c r="AB98" s="201"/>
      <c r="AC98" s="201">
        <v>0</v>
      </c>
      <c r="AE98" s="202">
        <f t="shared" si="34"/>
        <v>0</v>
      </c>
      <c r="AF98" s="203"/>
      <c r="AG98" s="204"/>
      <c r="AH98" s="204">
        <v>0</v>
      </c>
      <c r="AI98" s="204"/>
      <c r="AJ98" s="205">
        <f t="shared" si="35"/>
        <v>0</v>
      </c>
      <c r="AK98" s="166"/>
      <c r="AL98" s="201"/>
      <c r="AM98" s="201">
        <v>0</v>
      </c>
      <c r="AO98" s="202">
        <f t="shared" si="36"/>
        <v>0</v>
      </c>
      <c r="AP98" s="203"/>
      <c r="AQ98" s="204"/>
      <c r="AR98" s="204">
        <v>0</v>
      </c>
      <c r="AS98" s="204"/>
      <c r="AT98" s="205">
        <f t="shared" si="37"/>
        <v>0</v>
      </c>
      <c r="AU98" s="166"/>
      <c r="AV98" s="201"/>
      <c r="AW98" s="201">
        <v>0</v>
      </c>
      <c r="AY98" s="202">
        <f t="shared" si="38"/>
        <v>0</v>
      </c>
      <c r="AZ98" s="203"/>
      <c r="BA98" s="204"/>
      <c r="BB98" s="204">
        <v>0</v>
      </c>
      <c r="BC98" s="204"/>
      <c r="BD98" s="205">
        <f t="shared" si="39"/>
        <v>0</v>
      </c>
      <c r="BE98" s="166"/>
      <c r="BF98" s="201"/>
      <c r="BG98" s="201">
        <v>0</v>
      </c>
      <c r="BI98" s="202">
        <f t="shared" si="40"/>
        <v>0</v>
      </c>
      <c r="BJ98" s="203"/>
      <c r="BK98" s="204"/>
      <c r="BL98" s="204">
        <v>0</v>
      </c>
      <c r="BM98" s="204"/>
      <c r="BN98" s="205">
        <f t="shared" si="41"/>
        <v>0</v>
      </c>
      <c r="BO98" s="166"/>
    </row>
    <row r="99" spans="1:67" ht="12" hidden="1" customHeight="1">
      <c r="A99" s="206">
        <v>143</v>
      </c>
      <c r="B99" s="161" t="s">
        <v>236</v>
      </c>
      <c r="F99" s="163"/>
      <c r="G99" s="163"/>
      <c r="H99" s="201"/>
      <c r="I99" s="201">
        <v>0</v>
      </c>
      <c r="K99" s="202">
        <f t="shared" si="30"/>
        <v>0</v>
      </c>
      <c r="L99" s="203"/>
      <c r="M99" s="204"/>
      <c r="N99" s="204">
        <v>0</v>
      </c>
      <c r="O99" s="204"/>
      <c r="P99" s="205">
        <f t="shared" si="31"/>
        <v>0</v>
      </c>
      <c r="Q99" s="166"/>
      <c r="R99" s="201"/>
      <c r="S99" s="201">
        <v>0</v>
      </c>
      <c r="U99" s="202">
        <f t="shared" si="32"/>
        <v>0</v>
      </c>
      <c r="V99" s="203"/>
      <c r="W99" s="204"/>
      <c r="X99" s="204">
        <v>0</v>
      </c>
      <c r="Y99" s="204"/>
      <c r="Z99" s="205">
        <f t="shared" si="33"/>
        <v>0</v>
      </c>
      <c r="AA99" s="166"/>
      <c r="AB99" s="201"/>
      <c r="AC99" s="201">
        <v>0</v>
      </c>
      <c r="AE99" s="202">
        <f t="shared" si="34"/>
        <v>0</v>
      </c>
      <c r="AF99" s="203"/>
      <c r="AG99" s="204"/>
      <c r="AH99" s="204">
        <v>0</v>
      </c>
      <c r="AI99" s="204"/>
      <c r="AJ99" s="205">
        <f t="shared" si="35"/>
        <v>0</v>
      </c>
      <c r="AK99" s="166"/>
      <c r="AL99" s="201"/>
      <c r="AM99" s="201">
        <v>0</v>
      </c>
      <c r="AO99" s="202">
        <f t="shared" si="36"/>
        <v>0</v>
      </c>
      <c r="AP99" s="203"/>
      <c r="AQ99" s="204"/>
      <c r="AR99" s="204">
        <v>0</v>
      </c>
      <c r="AS99" s="204"/>
      <c r="AT99" s="205">
        <f t="shared" si="37"/>
        <v>0</v>
      </c>
      <c r="AU99" s="166"/>
      <c r="AV99" s="201"/>
      <c r="AW99" s="201">
        <v>0</v>
      </c>
      <c r="AY99" s="202">
        <f t="shared" si="38"/>
        <v>0</v>
      </c>
      <c r="AZ99" s="203"/>
      <c r="BA99" s="204"/>
      <c r="BB99" s="204">
        <v>0</v>
      </c>
      <c r="BC99" s="204"/>
      <c r="BD99" s="205">
        <f t="shared" si="39"/>
        <v>0</v>
      </c>
      <c r="BE99" s="166"/>
      <c r="BF99" s="201"/>
      <c r="BG99" s="201">
        <v>0</v>
      </c>
      <c r="BI99" s="202">
        <f t="shared" si="40"/>
        <v>0</v>
      </c>
      <c r="BJ99" s="203"/>
      <c r="BK99" s="204"/>
      <c r="BL99" s="204">
        <v>0</v>
      </c>
      <c r="BM99" s="204"/>
      <c r="BN99" s="205">
        <f t="shared" si="41"/>
        <v>0</v>
      </c>
      <c r="BO99" s="166"/>
    </row>
    <row r="100" spans="1:67" ht="12" hidden="1" customHeight="1">
      <c r="A100" s="206">
        <v>144</v>
      </c>
      <c r="B100" s="161" t="s">
        <v>237</v>
      </c>
      <c r="F100" s="163"/>
      <c r="G100" s="163"/>
      <c r="H100" s="201"/>
      <c r="I100" s="201">
        <v>0</v>
      </c>
      <c r="K100" s="202">
        <f t="shared" si="30"/>
        <v>0</v>
      </c>
      <c r="L100" s="203"/>
      <c r="M100" s="204"/>
      <c r="N100" s="204">
        <v>0</v>
      </c>
      <c r="O100" s="204"/>
      <c r="P100" s="205">
        <f t="shared" si="31"/>
        <v>0</v>
      </c>
      <c r="Q100" s="166"/>
      <c r="R100" s="201"/>
      <c r="S100" s="201">
        <v>0</v>
      </c>
      <c r="U100" s="202">
        <f t="shared" si="32"/>
        <v>0</v>
      </c>
      <c r="V100" s="203"/>
      <c r="W100" s="204"/>
      <c r="X100" s="204">
        <v>0</v>
      </c>
      <c r="Y100" s="204"/>
      <c r="Z100" s="205">
        <f t="shared" si="33"/>
        <v>0</v>
      </c>
      <c r="AA100" s="166"/>
      <c r="AB100" s="201"/>
      <c r="AC100" s="201">
        <v>0</v>
      </c>
      <c r="AE100" s="202">
        <f t="shared" si="34"/>
        <v>0</v>
      </c>
      <c r="AF100" s="203"/>
      <c r="AG100" s="204"/>
      <c r="AH100" s="204">
        <v>0</v>
      </c>
      <c r="AI100" s="204"/>
      <c r="AJ100" s="205">
        <f t="shared" si="35"/>
        <v>0</v>
      </c>
      <c r="AK100" s="166"/>
      <c r="AL100" s="201"/>
      <c r="AM100" s="201">
        <v>0</v>
      </c>
      <c r="AO100" s="202">
        <f t="shared" si="36"/>
        <v>0</v>
      </c>
      <c r="AP100" s="203"/>
      <c r="AQ100" s="204"/>
      <c r="AR100" s="204">
        <v>0</v>
      </c>
      <c r="AS100" s="204"/>
      <c r="AT100" s="205">
        <f t="shared" si="37"/>
        <v>0</v>
      </c>
      <c r="AU100" s="166"/>
      <c r="AV100" s="201"/>
      <c r="AW100" s="201">
        <v>0</v>
      </c>
      <c r="AY100" s="202">
        <f t="shared" si="38"/>
        <v>0</v>
      </c>
      <c r="AZ100" s="203"/>
      <c r="BA100" s="204"/>
      <c r="BB100" s="204">
        <v>0</v>
      </c>
      <c r="BC100" s="204"/>
      <c r="BD100" s="205">
        <f t="shared" si="39"/>
        <v>0</v>
      </c>
      <c r="BE100" s="166"/>
      <c r="BF100" s="201"/>
      <c r="BG100" s="201">
        <v>0</v>
      </c>
      <c r="BI100" s="202">
        <f t="shared" si="40"/>
        <v>0</v>
      </c>
      <c r="BJ100" s="203"/>
      <c r="BK100" s="204"/>
      <c r="BL100" s="204">
        <v>0</v>
      </c>
      <c r="BM100" s="204"/>
      <c r="BN100" s="205">
        <f t="shared" si="41"/>
        <v>0</v>
      </c>
      <c r="BO100" s="166"/>
    </row>
    <row r="101" spans="1:67" ht="12" hidden="1" customHeight="1">
      <c r="A101" s="206">
        <v>145</v>
      </c>
      <c r="B101" s="161" t="s">
        <v>238</v>
      </c>
      <c r="F101" s="163"/>
      <c r="G101" s="163"/>
      <c r="H101" s="201"/>
      <c r="I101" s="201">
        <v>0</v>
      </c>
      <c r="K101" s="202">
        <f t="shared" si="30"/>
        <v>0</v>
      </c>
      <c r="L101" s="203"/>
      <c r="M101" s="204"/>
      <c r="N101" s="204">
        <v>0</v>
      </c>
      <c r="O101" s="204"/>
      <c r="P101" s="205">
        <f t="shared" si="31"/>
        <v>0</v>
      </c>
      <c r="Q101" s="166"/>
      <c r="R101" s="201"/>
      <c r="S101" s="201">
        <v>0</v>
      </c>
      <c r="U101" s="202">
        <f t="shared" si="32"/>
        <v>0</v>
      </c>
      <c r="V101" s="203"/>
      <c r="W101" s="204"/>
      <c r="X101" s="204">
        <v>0</v>
      </c>
      <c r="Y101" s="204"/>
      <c r="Z101" s="205">
        <f t="shared" si="33"/>
        <v>0</v>
      </c>
      <c r="AA101" s="166"/>
      <c r="AB101" s="201"/>
      <c r="AC101" s="201">
        <v>0</v>
      </c>
      <c r="AE101" s="202">
        <f t="shared" si="34"/>
        <v>0</v>
      </c>
      <c r="AF101" s="203"/>
      <c r="AG101" s="204"/>
      <c r="AH101" s="204">
        <v>0</v>
      </c>
      <c r="AI101" s="204"/>
      <c r="AJ101" s="205">
        <f t="shared" si="35"/>
        <v>0</v>
      </c>
      <c r="AK101" s="166"/>
      <c r="AL101" s="201"/>
      <c r="AM101" s="201">
        <v>0</v>
      </c>
      <c r="AO101" s="202">
        <f t="shared" si="36"/>
        <v>0</v>
      </c>
      <c r="AP101" s="203"/>
      <c r="AQ101" s="204"/>
      <c r="AR101" s="204">
        <v>0</v>
      </c>
      <c r="AS101" s="204"/>
      <c r="AT101" s="205">
        <f t="shared" si="37"/>
        <v>0</v>
      </c>
      <c r="AU101" s="166"/>
      <c r="AV101" s="201"/>
      <c r="AW101" s="201">
        <v>0</v>
      </c>
      <c r="AY101" s="202">
        <f t="shared" si="38"/>
        <v>0</v>
      </c>
      <c r="AZ101" s="203"/>
      <c r="BA101" s="204"/>
      <c r="BB101" s="204">
        <v>0</v>
      </c>
      <c r="BC101" s="204"/>
      <c r="BD101" s="205">
        <f t="shared" si="39"/>
        <v>0</v>
      </c>
      <c r="BE101" s="166"/>
      <c r="BF101" s="201"/>
      <c r="BG101" s="201">
        <v>0</v>
      </c>
      <c r="BI101" s="202">
        <f t="shared" si="40"/>
        <v>0</v>
      </c>
      <c r="BJ101" s="203"/>
      <c r="BK101" s="204"/>
      <c r="BL101" s="204">
        <v>0</v>
      </c>
      <c r="BM101" s="204"/>
      <c r="BN101" s="205">
        <f t="shared" si="41"/>
        <v>0</v>
      </c>
      <c r="BO101" s="166"/>
    </row>
    <row r="102" spans="1:67" ht="12" hidden="1" customHeight="1">
      <c r="A102" s="206">
        <v>146</v>
      </c>
      <c r="B102" s="161" t="s">
        <v>239</v>
      </c>
      <c r="F102" s="163"/>
      <c r="G102" s="163"/>
      <c r="H102" s="201"/>
      <c r="I102" s="201">
        <v>0</v>
      </c>
      <c r="K102" s="202">
        <f t="shared" si="30"/>
        <v>0</v>
      </c>
      <c r="L102" s="203"/>
      <c r="M102" s="204"/>
      <c r="N102" s="204">
        <v>0</v>
      </c>
      <c r="O102" s="204"/>
      <c r="P102" s="205">
        <f t="shared" si="31"/>
        <v>0</v>
      </c>
      <c r="Q102" s="166"/>
      <c r="R102" s="201"/>
      <c r="S102" s="201">
        <v>0</v>
      </c>
      <c r="U102" s="202">
        <f t="shared" si="32"/>
        <v>0</v>
      </c>
      <c r="V102" s="203"/>
      <c r="W102" s="204"/>
      <c r="X102" s="204">
        <v>0</v>
      </c>
      <c r="Y102" s="204"/>
      <c r="Z102" s="205">
        <f t="shared" si="33"/>
        <v>0</v>
      </c>
      <c r="AA102" s="166"/>
      <c r="AB102" s="201"/>
      <c r="AC102" s="201">
        <v>0</v>
      </c>
      <c r="AE102" s="202">
        <f t="shared" si="34"/>
        <v>0</v>
      </c>
      <c r="AF102" s="203"/>
      <c r="AG102" s="204"/>
      <c r="AH102" s="204">
        <v>0</v>
      </c>
      <c r="AI102" s="204"/>
      <c r="AJ102" s="205">
        <f t="shared" si="35"/>
        <v>0</v>
      </c>
      <c r="AK102" s="166"/>
      <c r="AL102" s="201"/>
      <c r="AM102" s="201">
        <v>0</v>
      </c>
      <c r="AO102" s="202">
        <f t="shared" si="36"/>
        <v>0</v>
      </c>
      <c r="AP102" s="203"/>
      <c r="AQ102" s="204"/>
      <c r="AR102" s="204">
        <v>0</v>
      </c>
      <c r="AS102" s="204"/>
      <c r="AT102" s="205">
        <f t="shared" si="37"/>
        <v>0</v>
      </c>
      <c r="AU102" s="166"/>
      <c r="AV102" s="201"/>
      <c r="AW102" s="201">
        <v>0</v>
      </c>
      <c r="AY102" s="202">
        <f t="shared" si="38"/>
        <v>0</v>
      </c>
      <c r="AZ102" s="203"/>
      <c r="BA102" s="204"/>
      <c r="BB102" s="204">
        <v>0</v>
      </c>
      <c r="BC102" s="204"/>
      <c r="BD102" s="205">
        <f t="shared" si="39"/>
        <v>0</v>
      </c>
      <c r="BE102" s="166"/>
      <c r="BF102" s="201"/>
      <c r="BG102" s="201">
        <v>0</v>
      </c>
      <c r="BI102" s="202">
        <f t="shared" si="40"/>
        <v>0</v>
      </c>
      <c r="BJ102" s="203"/>
      <c r="BK102" s="204"/>
      <c r="BL102" s="204">
        <v>0</v>
      </c>
      <c r="BM102" s="204"/>
      <c r="BN102" s="205">
        <f t="shared" si="41"/>
        <v>0</v>
      </c>
      <c r="BO102" s="166"/>
    </row>
    <row r="103" spans="1:67" ht="12" hidden="1" customHeight="1">
      <c r="A103" s="206">
        <v>147</v>
      </c>
      <c r="B103" s="161" t="s">
        <v>240</v>
      </c>
      <c r="F103" s="163"/>
      <c r="G103" s="163"/>
      <c r="H103" s="201"/>
      <c r="I103" s="201">
        <v>0</v>
      </c>
      <c r="K103" s="202">
        <f t="shared" si="30"/>
        <v>0</v>
      </c>
      <c r="L103" s="203"/>
      <c r="M103" s="204"/>
      <c r="N103" s="204">
        <v>0</v>
      </c>
      <c r="O103" s="204"/>
      <c r="P103" s="205">
        <f t="shared" si="31"/>
        <v>0</v>
      </c>
      <c r="Q103" s="166"/>
      <c r="R103" s="201"/>
      <c r="S103" s="201">
        <v>0</v>
      </c>
      <c r="U103" s="202">
        <f t="shared" si="32"/>
        <v>0</v>
      </c>
      <c r="V103" s="203"/>
      <c r="W103" s="204"/>
      <c r="X103" s="204">
        <v>0</v>
      </c>
      <c r="Y103" s="204"/>
      <c r="Z103" s="205">
        <f t="shared" si="33"/>
        <v>0</v>
      </c>
      <c r="AA103" s="166"/>
      <c r="AB103" s="201"/>
      <c r="AC103" s="201">
        <v>0</v>
      </c>
      <c r="AE103" s="202">
        <f t="shared" si="34"/>
        <v>0</v>
      </c>
      <c r="AF103" s="203"/>
      <c r="AG103" s="204"/>
      <c r="AH103" s="204">
        <v>0</v>
      </c>
      <c r="AI103" s="204"/>
      <c r="AJ103" s="205">
        <f t="shared" si="35"/>
        <v>0</v>
      </c>
      <c r="AK103" s="166"/>
      <c r="AL103" s="201"/>
      <c r="AM103" s="201">
        <v>0</v>
      </c>
      <c r="AO103" s="202">
        <f t="shared" si="36"/>
        <v>0</v>
      </c>
      <c r="AP103" s="203"/>
      <c r="AQ103" s="204"/>
      <c r="AR103" s="204">
        <v>0</v>
      </c>
      <c r="AS103" s="204"/>
      <c r="AT103" s="205">
        <f t="shared" si="37"/>
        <v>0</v>
      </c>
      <c r="AU103" s="166"/>
      <c r="AV103" s="201"/>
      <c r="AW103" s="201">
        <v>0</v>
      </c>
      <c r="AY103" s="202">
        <f t="shared" si="38"/>
        <v>0</v>
      </c>
      <c r="AZ103" s="203"/>
      <c r="BA103" s="204"/>
      <c r="BB103" s="204">
        <v>0</v>
      </c>
      <c r="BC103" s="204"/>
      <c r="BD103" s="205">
        <f t="shared" si="39"/>
        <v>0</v>
      </c>
      <c r="BE103" s="166"/>
      <c r="BF103" s="201"/>
      <c r="BG103" s="201">
        <v>0</v>
      </c>
      <c r="BI103" s="202">
        <f t="shared" si="40"/>
        <v>0</v>
      </c>
      <c r="BJ103" s="203"/>
      <c r="BK103" s="204"/>
      <c r="BL103" s="204">
        <v>0</v>
      </c>
      <c r="BM103" s="204"/>
      <c r="BN103" s="205">
        <f t="shared" si="41"/>
        <v>0</v>
      </c>
      <c r="BO103" s="166"/>
    </row>
    <row r="104" spans="1:67" ht="12" hidden="1" customHeight="1">
      <c r="A104" s="206">
        <v>150</v>
      </c>
      <c r="B104" s="161" t="s">
        <v>241</v>
      </c>
      <c r="F104" s="163"/>
      <c r="G104" s="163"/>
      <c r="H104" s="201"/>
      <c r="I104" s="201">
        <v>0</v>
      </c>
      <c r="K104" s="202">
        <f t="shared" si="30"/>
        <v>0</v>
      </c>
      <c r="L104" s="203"/>
      <c r="M104" s="204"/>
      <c r="N104" s="204">
        <v>0</v>
      </c>
      <c r="O104" s="204"/>
      <c r="P104" s="205">
        <f t="shared" si="31"/>
        <v>0</v>
      </c>
      <c r="Q104" s="166"/>
      <c r="R104" s="201"/>
      <c r="S104" s="201">
        <v>0</v>
      </c>
      <c r="U104" s="202">
        <f t="shared" si="32"/>
        <v>0</v>
      </c>
      <c r="V104" s="203"/>
      <c r="W104" s="204"/>
      <c r="X104" s="204">
        <v>0</v>
      </c>
      <c r="Y104" s="204"/>
      <c r="Z104" s="205">
        <f t="shared" si="33"/>
        <v>0</v>
      </c>
      <c r="AA104" s="166"/>
      <c r="AB104" s="201"/>
      <c r="AC104" s="201">
        <v>0</v>
      </c>
      <c r="AE104" s="202">
        <f t="shared" si="34"/>
        <v>0</v>
      </c>
      <c r="AF104" s="203"/>
      <c r="AG104" s="204"/>
      <c r="AH104" s="204">
        <v>0</v>
      </c>
      <c r="AI104" s="204"/>
      <c r="AJ104" s="205">
        <f t="shared" si="35"/>
        <v>0</v>
      </c>
      <c r="AK104" s="166"/>
      <c r="AL104" s="201"/>
      <c r="AM104" s="201">
        <v>0</v>
      </c>
      <c r="AO104" s="202">
        <f t="shared" si="36"/>
        <v>0</v>
      </c>
      <c r="AP104" s="203"/>
      <c r="AQ104" s="204"/>
      <c r="AR104" s="204">
        <v>0</v>
      </c>
      <c r="AS104" s="204"/>
      <c r="AT104" s="205">
        <f t="shared" si="37"/>
        <v>0</v>
      </c>
      <c r="AU104" s="166"/>
      <c r="AV104" s="201"/>
      <c r="AW104" s="201">
        <v>0</v>
      </c>
      <c r="AY104" s="202">
        <f t="shared" si="38"/>
        <v>0</v>
      </c>
      <c r="AZ104" s="203"/>
      <c r="BA104" s="204"/>
      <c r="BB104" s="204">
        <v>0</v>
      </c>
      <c r="BC104" s="204"/>
      <c r="BD104" s="205">
        <f t="shared" si="39"/>
        <v>0</v>
      </c>
      <c r="BE104" s="166"/>
      <c r="BF104" s="201"/>
      <c r="BG104" s="201">
        <v>0</v>
      </c>
      <c r="BI104" s="202">
        <f t="shared" si="40"/>
        <v>0</v>
      </c>
      <c r="BJ104" s="203"/>
      <c r="BK104" s="204"/>
      <c r="BL104" s="204">
        <v>0</v>
      </c>
      <c r="BM104" s="204"/>
      <c r="BN104" s="205">
        <f t="shared" si="41"/>
        <v>0</v>
      </c>
      <c r="BO104" s="166"/>
    </row>
    <row r="105" spans="1:67" ht="12" hidden="1" customHeight="1">
      <c r="A105" s="206">
        <v>151</v>
      </c>
      <c r="B105" s="161" t="s">
        <v>242</v>
      </c>
      <c r="F105" s="163"/>
      <c r="G105" s="163"/>
      <c r="H105" s="201"/>
      <c r="I105" s="201">
        <v>0</v>
      </c>
      <c r="K105" s="202">
        <f t="shared" si="30"/>
        <v>0</v>
      </c>
      <c r="L105" s="203"/>
      <c r="M105" s="204"/>
      <c r="N105" s="204">
        <v>0</v>
      </c>
      <c r="O105" s="204"/>
      <c r="P105" s="205">
        <f t="shared" si="31"/>
        <v>0</v>
      </c>
      <c r="Q105" s="166"/>
      <c r="R105" s="201"/>
      <c r="S105" s="201">
        <v>0</v>
      </c>
      <c r="U105" s="202">
        <f t="shared" si="32"/>
        <v>0</v>
      </c>
      <c r="V105" s="203"/>
      <c r="W105" s="204"/>
      <c r="X105" s="204">
        <v>0</v>
      </c>
      <c r="Y105" s="204"/>
      <c r="Z105" s="205">
        <f t="shared" si="33"/>
        <v>0</v>
      </c>
      <c r="AA105" s="166"/>
      <c r="AB105" s="201"/>
      <c r="AC105" s="201">
        <v>0</v>
      </c>
      <c r="AE105" s="202">
        <f t="shared" si="34"/>
        <v>0</v>
      </c>
      <c r="AF105" s="203"/>
      <c r="AG105" s="204"/>
      <c r="AH105" s="204">
        <v>0</v>
      </c>
      <c r="AI105" s="204"/>
      <c r="AJ105" s="205">
        <f t="shared" si="35"/>
        <v>0</v>
      </c>
      <c r="AK105" s="166"/>
      <c r="AL105" s="201"/>
      <c r="AM105" s="201">
        <v>0</v>
      </c>
      <c r="AO105" s="202">
        <f t="shared" si="36"/>
        <v>0</v>
      </c>
      <c r="AP105" s="203"/>
      <c r="AQ105" s="204"/>
      <c r="AR105" s="204">
        <v>0</v>
      </c>
      <c r="AS105" s="204"/>
      <c r="AT105" s="205">
        <f t="shared" si="37"/>
        <v>0</v>
      </c>
      <c r="AU105" s="166"/>
      <c r="AV105" s="201"/>
      <c r="AW105" s="201">
        <v>0</v>
      </c>
      <c r="AY105" s="202">
        <f t="shared" si="38"/>
        <v>0</v>
      </c>
      <c r="AZ105" s="203"/>
      <c r="BA105" s="204"/>
      <c r="BB105" s="204">
        <v>0</v>
      </c>
      <c r="BC105" s="204"/>
      <c r="BD105" s="205">
        <f t="shared" si="39"/>
        <v>0</v>
      </c>
      <c r="BE105" s="166"/>
      <c r="BF105" s="201"/>
      <c r="BG105" s="201">
        <v>0</v>
      </c>
      <c r="BI105" s="202">
        <f t="shared" si="40"/>
        <v>0</v>
      </c>
      <c r="BJ105" s="203"/>
      <c r="BK105" s="204"/>
      <c r="BL105" s="204">
        <v>0</v>
      </c>
      <c r="BM105" s="204"/>
      <c r="BN105" s="205">
        <f t="shared" si="41"/>
        <v>0</v>
      </c>
      <c r="BO105" s="166"/>
    </row>
    <row r="106" spans="1:67" ht="12" hidden="1" customHeight="1">
      <c r="A106" s="206">
        <v>152</v>
      </c>
      <c r="B106" s="161" t="s">
        <v>243</v>
      </c>
      <c r="F106" s="163"/>
      <c r="G106" s="163"/>
      <c r="H106" s="201"/>
      <c r="I106" s="201">
        <v>0</v>
      </c>
      <c r="K106" s="202">
        <f t="shared" si="30"/>
        <v>0</v>
      </c>
      <c r="L106" s="203"/>
      <c r="M106" s="204"/>
      <c r="N106" s="204">
        <v>0</v>
      </c>
      <c r="O106" s="204"/>
      <c r="P106" s="205">
        <f t="shared" si="31"/>
        <v>0</v>
      </c>
      <c r="Q106" s="166"/>
      <c r="R106" s="201"/>
      <c r="S106" s="201">
        <v>0</v>
      </c>
      <c r="U106" s="202">
        <f t="shared" si="32"/>
        <v>0</v>
      </c>
      <c r="V106" s="203"/>
      <c r="W106" s="204"/>
      <c r="X106" s="204">
        <v>0</v>
      </c>
      <c r="Y106" s="204"/>
      <c r="Z106" s="205">
        <f t="shared" si="33"/>
        <v>0</v>
      </c>
      <c r="AA106" s="166"/>
      <c r="AB106" s="201"/>
      <c r="AC106" s="201">
        <v>0</v>
      </c>
      <c r="AE106" s="202">
        <f t="shared" si="34"/>
        <v>0</v>
      </c>
      <c r="AF106" s="203"/>
      <c r="AG106" s="204"/>
      <c r="AH106" s="204">
        <v>0</v>
      </c>
      <c r="AI106" s="204"/>
      <c r="AJ106" s="205">
        <f t="shared" si="35"/>
        <v>0</v>
      </c>
      <c r="AK106" s="166"/>
      <c r="AL106" s="201"/>
      <c r="AM106" s="201">
        <v>0</v>
      </c>
      <c r="AO106" s="202">
        <f t="shared" si="36"/>
        <v>0</v>
      </c>
      <c r="AP106" s="203"/>
      <c r="AQ106" s="204"/>
      <c r="AR106" s="204">
        <v>0</v>
      </c>
      <c r="AS106" s="204"/>
      <c r="AT106" s="205">
        <f t="shared" si="37"/>
        <v>0</v>
      </c>
      <c r="AU106" s="166"/>
      <c r="AV106" s="201"/>
      <c r="AW106" s="201">
        <v>0</v>
      </c>
      <c r="AY106" s="202">
        <f t="shared" si="38"/>
        <v>0</v>
      </c>
      <c r="AZ106" s="203"/>
      <c r="BA106" s="204"/>
      <c r="BB106" s="204">
        <v>0</v>
      </c>
      <c r="BC106" s="204"/>
      <c r="BD106" s="205">
        <f t="shared" si="39"/>
        <v>0</v>
      </c>
      <c r="BE106" s="166"/>
      <c r="BF106" s="201"/>
      <c r="BG106" s="201">
        <v>0</v>
      </c>
      <c r="BI106" s="202">
        <f t="shared" si="40"/>
        <v>0</v>
      </c>
      <c r="BJ106" s="203"/>
      <c r="BK106" s="204"/>
      <c r="BL106" s="204">
        <v>0</v>
      </c>
      <c r="BM106" s="204"/>
      <c r="BN106" s="205">
        <f t="shared" si="41"/>
        <v>0</v>
      </c>
      <c r="BO106" s="166"/>
    </row>
    <row r="107" spans="1:67" ht="12" hidden="1" customHeight="1">
      <c r="A107" s="206">
        <v>153</v>
      </c>
      <c r="B107" s="161" t="s">
        <v>244</v>
      </c>
      <c r="F107" s="163"/>
      <c r="G107" s="163"/>
      <c r="H107" s="201"/>
      <c r="I107" s="201">
        <v>0</v>
      </c>
      <c r="K107" s="202">
        <f t="shared" si="30"/>
        <v>0</v>
      </c>
      <c r="L107" s="203"/>
      <c r="M107" s="204"/>
      <c r="N107" s="204">
        <v>0</v>
      </c>
      <c r="O107" s="204"/>
      <c r="P107" s="205">
        <f t="shared" si="31"/>
        <v>0</v>
      </c>
      <c r="Q107" s="166"/>
      <c r="R107" s="201"/>
      <c r="S107" s="201">
        <v>0</v>
      </c>
      <c r="U107" s="202">
        <f t="shared" si="32"/>
        <v>0</v>
      </c>
      <c r="V107" s="203"/>
      <c r="W107" s="204"/>
      <c r="X107" s="204">
        <v>0</v>
      </c>
      <c r="Y107" s="204"/>
      <c r="Z107" s="205">
        <f t="shared" si="33"/>
        <v>0</v>
      </c>
      <c r="AA107" s="166"/>
      <c r="AB107" s="201"/>
      <c r="AC107" s="201">
        <v>0</v>
      </c>
      <c r="AE107" s="202">
        <f t="shared" si="34"/>
        <v>0</v>
      </c>
      <c r="AF107" s="203"/>
      <c r="AG107" s="204"/>
      <c r="AH107" s="204">
        <v>0</v>
      </c>
      <c r="AI107" s="204"/>
      <c r="AJ107" s="205">
        <f t="shared" si="35"/>
        <v>0</v>
      </c>
      <c r="AK107" s="166"/>
      <c r="AL107" s="201"/>
      <c r="AM107" s="201">
        <v>0</v>
      </c>
      <c r="AO107" s="202">
        <f t="shared" si="36"/>
        <v>0</v>
      </c>
      <c r="AP107" s="203"/>
      <c r="AQ107" s="204"/>
      <c r="AR107" s="204">
        <v>0</v>
      </c>
      <c r="AS107" s="204"/>
      <c r="AT107" s="205">
        <f t="shared" si="37"/>
        <v>0</v>
      </c>
      <c r="AU107" s="166"/>
      <c r="AV107" s="201"/>
      <c r="AW107" s="201">
        <v>0</v>
      </c>
      <c r="AY107" s="202">
        <f t="shared" si="38"/>
        <v>0</v>
      </c>
      <c r="AZ107" s="203"/>
      <c r="BA107" s="204"/>
      <c r="BB107" s="204">
        <v>0</v>
      </c>
      <c r="BC107" s="204"/>
      <c r="BD107" s="205">
        <f t="shared" si="39"/>
        <v>0</v>
      </c>
      <c r="BE107" s="166"/>
      <c r="BF107" s="201"/>
      <c r="BG107" s="201">
        <v>0</v>
      </c>
      <c r="BI107" s="202">
        <f t="shared" si="40"/>
        <v>0</v>
      </c>
      <c r="BJ107" s="203"/>
      <c r="BK107" s="204"/>
      <c r="BL107" s="204">
        <v>0</v>
      </c>
      <c r="BM107" s="204"/>
      <c r="BN107" s="205">
        <f t="shared" si="41"/>
        <v>0</v>
      </c>
      <c r="BO107" s="166"/>
    </row>
    <row r="108" spans="1:67" ht="12" hidden="1" customHeight="1">
      <c r="A108" s="206">
        <v>154</v>
      </c>
      <c r="B108" s="161" t="s">
        <v>245</v>
      </c>
      <c r="F108" s="163"/>
      <c r="G108" s="163"/>
      <c r="H108" s="201"/>
      <c r="I108" s="201">
        <v>0</v>
      </c>
      <c r="K108" s="202">
        <f t="shared" si="30"/>
        <v>0</v>
      </c>
      <c r="L108" s="203"/>
      <c r="M108" s="204"/>
      <c r="N108" s="204">
        <v>0</v>
      </c>
      <c r="O108" s="204"/>
      <c r="P108" s="205">
        <f t="shared" si="31"/>
        <v>0</v>
      </c>
      <c r="Q108" s="166"/>
      <c r="R108" s="201"/>
      <c r="S108" s="201">
        <v>0</v>
      </c>
      <c r="U108" s="202">
        <f t="shared" si="32"/>
        <v>0</v>
      </c>
      <c r="V108" s="203"/>
      <c r="W108" s="204"/>
      <c r="X108" s="204">
        <v>0</v>
      </c>
      <c r="Y108" s="204"/>
      <c r="Z108" s="205">
        <f t="shared" si="33"/>
        <v>0</v>
      </c>
      <c r="AA108" s="166"/>
      <c r="AB108" s="201"/>
      <c r="AC108" s="201">
        <v>0</v>
      </c>
      <c r="AE108" s="202">
        <f t="shared" si="34"/>
        <v>0</v>
      </c>
      <c r="AF108" s="203"/>
      <c r="AG108" s="204"/>
      <c r="AH108" s="204">
        <v>0</v>
      </c>
      <c r="AI108" s="204"/>
      <c r="AJ108" s="205">
        <f t="shared" si="35"/>
        <v>0</v>
      </c>
      <c r="AK108" s="166"/>
      <c r="AL108" s="201"/>
      <c r="AM108" s="201">
        <v>0</v>
      </c>
      <c r="AO108" s="202">
        <f t="shared" si="36"/>
        <v>0</v>
      </c>
      <c r="AP108" s="203"/>
      <c r="AQ108" s="204"/>
      <c r="AR108" s="204">
        <v>0</v>
      </c>
      <c r="AS108" s="204"/>
      <c r="AT108" s="205">
        <f t="shared" si="37"/>
        <v>0</v>
      </c>
      <c r="AU108" s="166"/>
      <c r="AV108" s="201"/>
      <c r="AW108" s="201">
        <v>0</v>
      </c>
      <c r="AY108" s="202">
        <f t="shared" si="38"/>
        <v>0</v>
      </c>
      <c r="AZ108" s="203"/>
      <c r="BA108" s="204"/>
      <c r="BB108" s="204">
        <v>0</v>
      </c>
      <c r="BC108" s="204"/>
      <c r="BD108" s="205">
        <f t="shared" si="39"/>
        <v>0</v>
      </c>
      <c r="BE108" s="166"/>
      <c r="BF108" s="201"/>
      <c r="BG108" s="201">
        <v>0</v>
      </c>
      <c r="BI108" s="202">
        <f t="shared" si="40"/>
        <v>0</v>
      </c>
      <c r="BJ108" s="203"/>
      <c r="BK108" s="204"/>
      <c r="BL108" s="204">
        <v>0</v>
      </c>
      <c r="BM108" s="204"/>
      <c r="BN108" s="205">
        <f t="shared" si="41"/>
        <v>0</v>
      </c>
      <c r="BO108" s="166"/>
    </row>
    <row r="109" spans="1:67" ht="12" hidden="1" customHeight="1">
      <c r="A109" s="206">
        <v>155</v>
      </c>
      <c r="B109" s="161" t="s">
        <v>246</v>
      </c>
      <c r="F109" s="163"/>
      <c r="G109" s="163"/>
      <c r="H109" s="201"/>
      <c r="I109" s="201">
        <v>0</v>
      </c>
      <c r="K109" s="202">
        <f t="shared" si="30"/>
        <v>0</v>
      </c>
      <c r="L109" s="203"/>
      <c r="M109" s="204"/>
      <c r="N109" s="204">
        <v>0</v>
      </c>
      <c r="O109" s="204"/>
      <c r="P109" s="205">
        <f t="shared" si="31"/>
        <v>0</v>
      </c>
      <c r="Q109" s="166"/>
      <c r="R109" s="201"/>
      <c r="S109" s="201">
        <v>0</v>
      </c>
      <c r="U109" s="202">
        <f t="shared" si="32"/>
        <v>0</v>
      </c>
      <c r="V109" s="203"/>
      <c r="W109" s="204"/>
      <c r="X109" s="204">
        <v>0</v>
      </c>
      <c r="Y109" s="204"/>
      <c r="Z109" s="205">
        <f t="shared" si="33"/>
        <v>0</v>
      </c>
      <c r="AA109" s="166"/>
      <c r="AB109" s="201"/>
      <c r="AC109" s="201">
        <v>0</v>
      </c>
      <c r="AE109" s="202">
        <f t="shared" si="34"/>
        <v>0</v>
      </c>
      <c r="AF109" s="203"/>
      <c r="AG109" s="204"/>
      <c r="AH109" s="204">
        <v>0</v>
      </c>
      <c r="AI109" s="204"/>
      <c r="AJ109" s="205">
        <f t="shared" si="35"/>
        <v>0</v>
      </c>
      <c r="AK109" s="166"/>
      <c r="AL109" s="201"/>
      <c r="AM109" s="201">
        <v>0</v>
      </c>
      <c r="AO109" s="202">
        <f t="shared" si="36"/>
        <v>0</v>
      </c>
      <c r="AP109" s="203"/>
      <c r="AQ109" s="204"/>
      <c r="AR109" s="204">
        <v>0</v>
      </c>
      <c r="AS109" s="204"/>
      <c r="AT109" s="205">
        <f t="shared" si="37"/>
        <v>0</v>
      </c>
      <c r="AU109" s="166"/>
      <c r="AV109" s="201"/>
      <c r="AW109" s="201">
        <v>0</v>
      </c>
      <c r="AY109" s="202">
        <f t="shared" si="38"/>
        <v>0</v>
      </c>
      <c r="AZ109" s="203"/>
      <c r="BA109" s="204"/>
      <c r="BB109" s="204">
        <v>0</v>
      </c>
      <c r="BC109" s="204"/>
      <c r="BD109" s="205">
        <f t="shared" si="39"/>
        <v>0</v>
      </c>
      <c r="BE109" s="166"/>
      <c r="BF109" s="201"/>
      <c r="BG109" s="201">
        <v>0</v>
      </c>
      <c r="BI109" s="202">
        <f t="shared" si="40"/>
        <v>0</v>
      </c>
      <c r="BJ109" s="203"/>
      <c r="BK109" s="204"/>
      <c r="BL109" s="204">
        <v>0</v>
      </c>
      <c r="BM109" s="204"/>
      <c r="BN109" s="205">
        <f t="shared" si="41"/>
        <v>0</v>
      </c>
      <c r="BO109" s="166"/>
    </row>
    <row r="110" spans="1:67" ht="12" hidden="1" customHeight="1">
      <c r="A110" s="206">
        <v>156</v>
      </c>
      <c r="B110" s="161" t="s">
        <v>247</v>
      </c>
      <c r="F110" s="163"/>
      <c r="G110" s="163"/>
      <c r="H110" s="201"/>
      <c r="I110" s="201">
        <v>0</v>
      </c>
      <c r="K110" s="202">
        <f t="shared" si="30"/>
        <v>0</v>
      </c>
      <c r="L110" s="203"/>
      <c r="M110" s="204"/>
      <c r="N110" s="204">
        <v>0</v>
      </c>
      <c r="O110" s="204"/>
      <c r="P110" s="205">
        <f t="shared" si="31"/>
        <v>0</v>
      </c>
      <c r="Q110" s="166"/>
      <c r="R110" s="201"/>
      <c r="S110" s="201">
        <v>0</v>
      </c>
      <c r="U110" s="202">
        <f t="shared" si="32"/>
        <v>0</v>
      </c>
      <c r="V110" s="203"/>
      <c r="W110" s="204"/>
      <c r="X110" s="204">
        <v>0</v>
      </c>
      <c r="Y110" s="204"/>
      <c r="Z110" s="205">
        <f t="shared" si="33"/>
        <v>0</v>
      </c>
      <c r="AA110" s="166"/>
      <c r="AB110" s="201"/>
      <c r="AC110" s="201">
        <v>0</v>
      </c>
      <c r="AE110" s="202">
        <f t="shared" si="34"/>
        <v>0</v>
      </c>
      <c r="AF110" s="203"/>
      <c r="AG110" s="204"/>
      <c r="AH110" s="204">
        <v>0</v>
      </c>
      <c r="AI110" s="204"/>
      <c r="AJ110" s="205">
        <f t="shared" si="35"/>
        <v>0</v>
      </c>
      <c r="AK110" s="166"/>
      <c r="AL110" s="201"/>
      <c r="AM110" s="201">
        <v>0</v>
      </c>
      <c r="AO110" s="202">
        <f t="shared" si="36"/>
        <v>0</v>
      </c>
      <c r="AP110" s="203"/>
      <c r="AQ110" s="204"/>
      <c r="AR110" s="204">
        <v>0</v>
      </c>
      <c r="AS110" s="204"/>
      <c r="AT110" s="205">
        <f t="shared" si="37"/>
        <v>0</v>
      </c>
      <c r="AU110" s="166"/>
      <c r="AV110" s="201"/>
      <c r="AW110" s="201">
        <v>0</v>
      </c>
      <c r="AY110" s="202">
        <f t="shared" si="38"/>
        <v>0</v>
      </c>
      <c r="AZ110" s="203"/>
      <c r="BA110" s="204"/>
      <c r="BB110" s="204">
        <v>0</v>
      </c>
      <c r="BC110" s="204"/>
      <c r="BD110" s="205">
        <f t="shared" si="39"/>
        <v>0</v>
      </c>
      <c r="BE110" s="166"/>
      <c r="BF110" s="201"/>
      <c r="BG110" s="201">
        <v>0</v>
      </c>
      <c r="BI110" s="202">
        <f t="shared" si="40"/>
        <v>0</v>
      </c>
      <c r="BJ110" s="203"/>
      <c r="BK110" s="204"/>
      <c r="BL110" s="204">
        <v>0</v>
      </c>
      <c r="BM110" s="204"/>
      <c r="BN110" s="205">
        <f t="shared" si="41"/>
        <v>0</v>
      </c>
      <c r="BO110" s="166"/>
    </row>
    <row r="111" spans="1:67" ht="12" hidden="1" customHeight="1">
      <c r="A111" s="206">
        <v>157</v>
      </c>
      <c r="B111" s="161" t="s">
        <v>248</v>
      </c>
      <c r="F111" s="163"/>
      <c r="G111" s="163"/>
      <c r="H111" s="201"/>
      <c r="I111" s="201">
        <v>0</v>
      </c>
      <c r="K111" s="202">
        <f t="shared" si="30"/>
        <v>0</v>
      </c>
      <c r="L111" s="203"/>
      <c r="M111" s="204"/>
      <c r="N111" s="204">
        <v>0</v>
      </c>
      <c r="O111" s="204"/>
      <c r="P111" s="205">
        <f t="shared" si="31"/>
        <v>0</v>
      </c>
      <c r="Q111" s="166"/>
      <c r="R111" s="201"/>
      <c r="S111" s="201">
        <v>0</v>
      </c>
      <c r="U111" s="202">
        <f t="shared" si="32"/>
        <v>0</v>
      </c>
      <c r="V111" s="203"/>
      <c r="W111" s="204"/>
      <c r="X111" s="204">
        <v>0</v>
      </c>
      <c r="Y111" s="204"/>
      <c r="Z111" s="205">
        <f t="shared" si="33"/>
        <v>0</v>
      </c>
      <c r="AA111" s="166"/>
      <c r="AB111" s="201"/>
      <c r="AC111" s="201">
        <v>0</v>
      </c>
      <c r="AE111" s="202">
        <f t="shared" si="34"/>
        <v>0</v>
      </c>
      <c r="AF111" s="203"/>
      <c r="AG111" s="204"/>
      <c r="AH111" s="204">
        <v>0</v>
      </c>
      <c r="AI111" s="204"/>
      <c r="AJ111" s="205">
        <f t="shared" si="35"/>
        <v>0</v>
      </c>
      <c r="AK111" s="166"/>
      <c r="AL111" s="201"/>
      <c r="AM111" s="201">
        <v>0</v>
      </c>
      <c r="AO111" s="202">
        <f t="shared" si="36"/>
        <v>0</v>
      </c>
      <c r="AP111" s="203"/>
      <c r="AQ111" s="204"/>
      <c r="AR111" s="204">
        <v>0</v>
      </c>
      <c r="AS111" s="204"/>
      <c r="AT111" s="205">
        <f t="shared" si="37"/>
        <v>0</v>
      </c>
      <c r="AU111" s="166"/>
      <c r="AV111" s="201"/>
      <c r="AW111" s="201">
        <v>0</v>
      </c>
      <c r="AY111" s="202">
        <f t="shared" si="38"/>
        <v>0</v>
      </c>
      <c r="AZ111" s="203"/>
      <c r="BA111" s="204"/>
      <c r="BB111" s="204">
        <v>0</v>
      </c>
      <c r="BC111" s="204"/>
      <c r="BD111" s="205">
        <f t="shared" si="39"/>
        <v>0</v>
      </c>
      <c r="BE111" s="166"/>
      <c r="BF111" s="201"/>
      <c r="BG111" s="201">
        <v>0</v>
      </c>
      <c r="BI111" s="202">
        <f t="shared" si="40"/>
        <v>0</v>
      </c>
      <c r="BJ111" s="203"/>
      <c r="BK111" s="204"/>
      <c r="BL111" s="204">
        <v>0</v>
      </c>
      <c r="BM111" s="204"/>
      <c r="BN111" s="205">
        <f t="shared" si="41"/>
        <v>0</v>
      </c>
      <c r="BO111" s="166"/>
    </row>
    <row r="112" spans="1:67" ht="12" hidden="1" customHeight="1">
      <c r="A112" s="206">
        <v>160</v>
      </c>
      <c r="B112" s="161" t="s">
        <v>249</v>
      </c>
      <c r="F112" s="163"/>
      <c r="G112" s="163"/>
      <c r="H112" s="201"/>
      <c r="I112" s="201">
        <v>0</v>
      </c>
      <c r="K112" s="202">
        <f t="shared" si="30"/>
        <v>0</v>
      </c>
      <c r="L112" s="203"/>
      <c r="M112" s="204"/>
      <c r="N112" s="204">
        <v>0</v>
      </c>
      <c r="O112" s="204"/>
      <c r="P112" s="205">
        <f t="shared" si="31"/>
        <v>0</v>
      </c>
      <c r="Q112" s="166"/>
      <c r="R112" s="201"/>
      <c r="S112" s="201">
        <v>0</v>
      </c>
      <c r="U112" s="202">
        <f t="shared" si="32"/>
        <v>0</v>
      </c>
      <c r="V112" s="203"/>
      <c r="W112" s="204"/>
      <c r="X112" s="204">
        <v>0</v>
      </c>
      <c r="Y112" s="204"/>
      <c r="Z112" s="205">
        <f t="shared" si="33"/>
        <v>0</v>
      </c>
      <c r="AA112" s="166"/>
      <c r="AB112" s="201"/>
      <c r="AC112" s="201">
        <v>0</v>
      </c>
      <c r="AE112" s="202">
        <f t="shared" si="34"/>
        <v>0</v>
      </c>
      <c r="AF112" s="203"/>
      <c r="AG112" s="204"/>
      <c r="AH112" s="204">
        <v>0</v>
      </c>
      <c r="AI112" s="204"/>
      <c r="AJ112" s="205">
        <f t="shared" si="35"/>
        <v>0</v>
      </c>
      <c r="AK112" s="166"/>
      <c r="AL112" s="201"/>
      <c r="AM112" s="201">
        <v>0</v>
      </c>
      <c r="AO112" s="202">
        <f t="shared" si="36"/>
        <v>0</v>
      </c>
      <c r="AP112" s="203"/>
      <c r="AQ112" s="204"/>
      <c r="AR112" s="204">
        <v>0</v>
      </c>
      <c r="AS112" s="204"/>
      <c r="AT112" s="205">
        <f t="shared" si="37"/>
        <v>0</v>
      </c>
      <c r="AU112" s="166"/>
      <c r="AV112" s="201"/>
      <c r="AW112" s="201">
        <v>0</v>
      </c>
      <c r="AY112" s="202">
        <f t="shared" si="38"/>
        <v>0</v>
      </c>
      <c r="AZ112" s="203"/>
      <c r="BA112" s="204"/>
      <c r="BB112" s="204">
        <v>0</v>
      </c>
      <c r="BC112" s="204"/>
      <c r="BD112" s="205">
        <f t="shared" si="39"/>
        <v>0</v>
      </c>
      <c r="BE112" s="166"/>
      <c r="BF112" s="201"/>
      <c r="BG112" s="201">
        <v>0</v>
      </c>
      <c r="BI112" s="202">
        <f t="shared" si="40"/>
        <v>0</v>
      </c>
      <c r="BJ112" s="203"/>
      <c r="BK112" s="204"/>
      <c r="BL112" s="204">
        <v>0</v>
      </c>
      <c r="BM112" s="204"/>
      <c r="BN112" s="205">
        <f t="shared" si="41"/>
        <v>0</v>
      </c>
      <c r="BO112" s="166"/>
    </row>
    <row r="113" spans="1:67" ht="12" customHeight="1">
      <c r="A113" s="206">
        <v>161</v>
      </c>
      <c r="B113" s="161" t="s">
        <v>250</v>
      </c>
      <c r="F113" s="163"/>
      <c r="G113" s="163"/>
      <c r="H113" s="201"/>
      <c r="I113" s="201">
        <v>0</v>
      </c>
      <c r="K113" s="202">
        <f t="shared" si="30"/>
        <v>0</v>
      </c>
      <c r="L113" s="203"/>
      <c r="M113" s="204"/>
      <c r="N113" s="204">
        <v>0</v>
      </c>
      <c r="O113" s="204"/>
      <c r="P113" s="205">
        <f t="shared" si="31"/>
        <v>0</v>
      </c>
      <c r="Q113" s="166"/>
      <c r="R113" s="201"/>
      <c r="S113" s="201">
        <v>20800</v>
      </c>
      <c r="U113" s="202">
        <f t="shared" si="32"/>
        <v>20800</v>
      </c>
      <c r="V113" s="203"/>
      <c r="W113" s="204"/>
      <c r="X113" s="204">
        <v>0</v>
      </c>
      <c r="Y113" s="204"/>
      <c r="Z113" s="205">
        <f t="shared" si="33"/>
        <v>0</v>
      </c>
      <c r="AA113" s="166"/>
      <c r="AB113" s="201"/>
      <c r="AC113" s="201">
        <v>0</v>
      </c>
      <c r="AE113" s="202">
        <f t="shared" si="34"/>
        <v>0</v>
      </c>
      <c r="AF113" s="203"/>
      <c r="AG113" s="204"/>
      <c r="AH113" s="204">
        <v>0</v>
      </c>
      <c r="AI113" s="204"/>
      <c r="AJ113" s="205">
        <f t="shared" si="35"/>
        <v>0</v>
      </c>
      <c r="AK113" s="166"/>
      <c r="AL113" s="201"/>
      <c r="AM113" s="201">
        <v>0</v>
      </c>
      <c r="AO113" s="202">
        <f t="shared" si="36"/>
        <v>0</v>
      </c>
      <c r="AP113" s="203"/>
      <c r="AQ113" s="204"/>
      <c r="AR113" s="204">
        <v>0</v>
      </c>
      <c r="AS113" s="204"/>
      <c r="AT113" s="205">
        <f t="shared" si="37"/>
        <v>0</v>
      </c>
      <c r="AU113" s="166"/>
      <c r="AV113" s="201"/>
      <c r="AW113" s="201">
        <v>0</v>
      </c>
      <c r="AY113" s="202">
        <f t="shared" si="38"/>
        <v>0</v>
      </c>
      <c r="AZ113" s="203"/>
      <c r="BA113" s="204"/>
      <c r="BB113" s="204">
        <v>0</v>
      </c>
      <c r="BC113" s="204"/>
      <c r="BD113" s="205">
        <f t="shared" si="39"/>
        <v>0</v>
      </c>
      <c r="BE113" s="166"/>
      <c r="BF113" s="201"/>
      <c r="BG113" s="201">
        <v>0</v>
      </c>
      <c r="BI113" s="202">
        <f t="shared" si="40"/>
        <v>0</v>
      </c>
      <c r="BJ113" s="203"/>
      <c r="BK113" s="204"/>
      <c r="BL113" s="204">
        <v>0</v>
      </c>
      <c r="BM113" s="204"/>
      <c r="BN113" s="205">
        <f t="shared" si="41"/>
        <v>0</v>
      </c>
      <c r="BO113" s="166"/>
    </row>
    <row r="114" spans="1:67" ht="12" hidden="1" customHeight="1">
      <c r="A114" s="206">
        <v>162</v>
      </c>
      <c r="B114" s="161" t="s">
        <v>251</v>
      </c>
      <c r="F114" s="163"/>
      <c r="G114" s="163"/>
      <c r="H114" s="201"/>
      <c r="I114" s="201">
        <v>0</v>
      </c>
      <c r="K114" s="202">
        <f t="shared" si="30"/>
        <v>0</v>
      </c>
      <c r="L114" s="203"/>
      <c r="M114" s="204"/>
      <c r="N114" s="204">
        <v>0</v>
      </c>
      <c r="O114" s="204"/>
      <c r="P114" s="205">
        <f t="shared" si="31"/>
        <v>0</v>
      </c>
      <c r="Q114" s="166"/>
      <c r="R114" s="201"/>
      <c r="S114" s="201">
        <v>0</v>
      </c>
      <c r="U114" s="202">
        <f t="shared" si="32"/>
        <v>0</v>
      </c>
      <c r="V114" s="203"/>
      <c r="W114" s="204"/>
      <c r="X114" s="204">
        <v>0</v>
      </c>
      <c r="Y114" s="204"/>
      <c r="Z114" s="205">
        <f t="shared" si="33"/>
        <v>0</v>
      </c>
      <c r="AA114" s="166"/>
      <c r="AB114" s="201"/>
      <c r="AC114" s="201">
        <v>0</v>
      </c>
      <c r="AE114" s="202">
        <f t="shared" si="34"/>
        <v>0</v>
      </c>
      <c r="AF114" s="203"/>
      <c r="AG114" s="204"/>
      <c r="AH114" s="204">
        <v>0</v>
      </c>
      <c r="AI114" s="204"/>
      <c r="AJ114" s="205">
        <f t="shared" si="35"/>
        <v>0</v>
      </c>
      <c r="AK114" s="166"/>
      <c r="AL114" s="201"/>
      <c r="AM114" s="201">
        <v>0</v>
      </c>
      <c r="AO114" s="202">
        <f t="shared" si="36"/>
        <v>0</v>
      </c>
      <c r="AP114" s="203"/>
      <c r="AQ114" s="204"/>
      <c r="AR114" s="204">
        <v>0</v>
      </c>
      <c r="AS114" s="204"/>
      <c r="AT114" s="205">
        <f t="shared" si="37"/>
        <v>0</v>
      </c>
      <c r="AU114" s="166"/>
      <c r="AV114" s="201"/>
      <c r="AW114" s="201">
        <v>0</v>
      </c>
      <c r="AY114" s="202">
        <f t="shared" si="38"/>
        <v>0</v>
      </c>
      <c r="AZ114" s="203"/>
      <c r="BA114" s="204"/>
      <c r="BB114" s="204">
        <v>0</v>
      </c>
      <c r="BC114" s="204"/>
      <c r="BD114" s="205">
        <f t="shared" si="39"/>
        <v>0</v>
      </c>
      <c r="BE114" s="166"/>
      <c r="BF114" s="201"/>
      <c r="BG114" s="201">
        <v>0</v>
      </c>
      <c r="BI114" s="202">
        <f t="shared" si="40"/>
        <v>0</v>
      </c>
      <c r="BJ114" s="203"/>
      <c r="BK114" s="204"/>
      <c r="BL114" s="204">
        <v>0</v>
      </c>
      <c r="BM114" s="204"/>
      <c r="BN114" s="205">
        <f t="shared" si="41"/>
        <v>0</v>
      </c>
      <c r="BO114" s="166"/>
    </row>
    <row r="115" spans="1:67" ht="12" hidden="1" customHeight="1">
      <c r="A115" s="206">
        <v>163</v>
      </c>
      <c r="B115" s="161" t="s">
        <v>252</v>
      </c>
      <c r="F115" s="163"/>
      <c r="G115" s="163"/>
      <c r="H115" s="201"/>
      <c r="I115" s="201">
        <v>0</v>
      </c>
      <c r="K115" s="202">
        <f t="shared" si="30"/>
        <v>0</v>
      </c>
      <c r="L115" s="203"/>
      <c r="M115" s="204"/>
      <c r="N115" s="204">
        <v>0</v>
      </c>
      <c r="O115" s="204"/>
      <c r="P115" s="205">
        <f t="shared" si="31"/>
        <v>0</v>
      </c>
      <c r="Q115" s="166"/>
      <c r="R115" s="201"/>
      <c r="S115" s="201">
        <v>0</v>
      </c>
      <c r="U115" s="202">
        <f t="shared" si="32"/>
        <v>0</v>
      </c>
      <c r="V115" s="203"/>
      <c r="W115" s="204"/>
      <c r="X115" s="204">
        <v>0</v>
      </c>
      <c r="Y115" s="204"/>
      <c r="Z115" s="205">
        <f t="shared" si="33"/>
        <v>0</v>
      </c>
      <c r="AA115" s="166"/>
      <c r="AB115" s="201"/>
      <c r="AC115" s="201">
        <v>0</v>
      </c>
      <c r="AE115" s="202">
        <f t="shared" si="34"/>
        <v>0</v>
      </c>
      <c r="AF115" s="203"/>
      <c r="AG115" s="204"/>
      <c r="AH115" s="204">
        <v>0</v>
      </c>
      <c r="AI115" s="204"/>
      <c r="AJ115" s="205">
        <f t="shared" si="35"/>
        <v>0</v>
      </c>
      <c r="AK115" s="166"/>
      <c r="AL115" s="201"/>
      <c r="AM115" s="201">
        <v>0</v>
      </c>
      <c r="AO115" s="202">
        <f t="shared" si="36"/>
        <v>0</v>
      </c>
      <c r="AP115" s="203"/>
      <c r="AQ115" s="204"/>
      <c r="AR115" s="204">
        <v>0</v>
      </c>
      <c r="AS115" s="204"/>
      <c r="AT115" s="205">
        <f t="shared" si="37"/>
        <v>0</v>
      </c>
      <c r="AU115" s="166"/>
      <c r="AV115" s="201"/>
      <c r="AW115" s="201">
        <v>0</v>
      </c>
      <c r="AY115" s="202">
        <f t="shared" si="38"/>
        <v>0</v>
      </c>
      <c r="AZ115" s="203"/>
      <c r="BA115" s="204"/>
      <c r="BB115" s="204">
        <v>0</v>
      </c>
      <c r="BC115" s="204"/>
      <c r="BD115" s="205">
        <f t="shared" si="39"/>
        <v>0</v>
      </c>
      <c r="BE115" s="166"/>
      <c r="BF115" s="201"/>
      <c r="BG115" s="201">
        <v>0</v>
      </c>
      <c r="BI115" s="202">
        <f t="shared" si="40"/>
        <v>0</v>
      </c>
      <c r="BJ115" s="203"/>
      <c r="BK115" s="204"/>
      <c r="BL115" s="204">
        <v>0</v>
      </c>
      <c r="BM115" s="204"/>
      <c r="BN115" s="205">
        <f t="shared" si="41"/>
        <v>0</v>
      </c>
      <c r="BO115" s="166"/>
    </row>
    <row r="116" spans="1:67" ht="12" hidden="1" customHeight="1">
      <c r="A116" s="206">
        <v>164</v>
      </c>
      <c r="B116" s="161" t="s">
        <v>253</v>
      </c>
      <c r="F116" s="163"/>
      <c r="G116" s="163"/>
      <c r="H116" s="201"/>
      <c r="I116" s="201">
        <v>0</v>
      </c>
      <c r="K116" s="202">
        <f t="shared" si="30"/>
        <v>0</v>
      </c>
      <c r="L116" s="203"/>
      <c r="M116" s="204"/>
      <c r="N116" s="204">
        <v>0</v>
      </c>
      <c r="O116" s="204"/>
      <c r="P116" s="205">
        <f t="shared" si="31"/>
        <v>0</v>
      </c>
      <c r="Q116" s="166"/>
      <c r="R116" s="201"/>
      <c r="S116" s="201">
        <v>0</v>
      </c>
      <c r="U116" s="202">
        <f t="shared" si="32"/>
        <v>0</v>
      </c>
      <c r="V116" s="203"/>
      <c r="W116" s="204"/>
      <c r="X116" s="204">
        <v>0</v>
      </c>
      <c r="Y116" s="204"/>
      <c r="Z116" s="205">
        <f t="shared" si="33"/>
        <v>0</v>
      </c>
      <c r="AA116" s="166"/>
      <c r="AB116" s="201"/>
      <c r="AC116" s="201">
        <v>0</v>
      </c>
      <c r="AE116" s="202">
        <f t="shared" si="34"/>
        <v>0</v>
      </c>
      <c r="AF116" s="203"/>
      <c r="AG116" s="204"/>
      <c r="AH116" s="204">
        <v>0</v>
      </c>
      <c r="AI116" s="204"/>
      <c r="AJ116" s="205">
        <f t="shared" si="35"/>
        <v>0</v>
      </c>
      <c r="AK116" s="166"/>
      <c r="AL116" s="201"/>
      <c r="AM116" s="201">
        <v>0</v>
      </c>
      <c r="AO116" s="202">
        <f t="shared" si="36"/>
        <v>0</v>
      </c>
      <c r="AP116" s="203"/>
      <c r="AQ116" s="204"/>
      <c r="AR116" s="204">
        <v>0</v>
      </c>
      <c r="AS116" s="204"/>
      <c r="AT116" s="205">
        <f t="shared" si="37"/>
        <v>0</v>
      </c>
      <c r="AU116" s="166"/>
      <c r="AV116" s="201"/>
      <c r="AW116" s="201">
        <v>0</v>
      </c>
      <c r="AY116" s="202">
        <f t="shared" si="38"/>
        <v>0</v>
      </c>
      <c r="AZ116" s="203"/>
      <c r="BA116" s="204"/>
      <c r="BB116" s="204">
        <v>0</v>
      </c>
      <c r="BC116" s="204"/>
      <c r="BD116" s="205">
        <f t="shared" si="39"/>
        <v>0</v>
      </c>
      <c r="BE116" s="166"/>
      <c r="BF116" s="201"/>
      <c r="BG116" s="201">
        <v>0</v>
      </c>
      <c r="BI116" s="202">
        <f t="shared" si="40"/>
        <v>0</v>
      </c>
      <c r="BJ116" s="203"/>
      <c r="BK116" s="204"/>
      <c r="BL116" s="204">
        <v>0</v>
      </c>
      <c r="BM116" s="204"/>
      <c r="BN116" s="205">
        <f t="shared" si="41"/>
        <v>0</v>
      </c>
      <c r="BO116" s="166"/>
    </row>
    <row r="117" spans="1:67" ht="12" hidden="1" customHeight="1">
      <c r="A117" s="206">
        <v>165</v>
      </c>
      <c r="B117" s="161" t="s">
        <v>254</v>
      </c>
      <c r="F117" s="163"/>
      <c r="G117" s="163"/>
      <c r="H117" s="201"/>
      <c r="I117" s="201">
        <v>0</v>
      </c>
      <c r="K117" s="202">
        <f t="shared" si="30"/>
        <v>0</v>
      </c>
      <c r="L117" s="203"/>
      <c r="M117" s="204"/>
      <c r="N117" s="204">
        <v>0</v>
      </c>
      <c r="O117" s="204"/>
      <c r="P117" s="205">
        <f t="shared" si="31"/>
        <v>0</v>
      </c>
      <c r="Q117" s="166"/>
      <c r="R117" s="201"/>
      <c r="S117" s="201">
        <v>0</v>
      </c>
      <c r="U117" s="202">
        <f t="shared" si="32"/>
        <v>0</v>
      </c>
      <c r="V117" s="203"/>
      <c r="W117" s="204"/>
      <c r="X117" s="204">
        <v>0</v>
      </c>
      <c r="Y117" s="204"/>
      <c r="Z117" s="205">
        <f t="shared" si="33"/>
        <v>0</v>
      </c>
      <c r="AA117" s="166"/>
      <c r="AB117" s="201"/>
      <c r="AC117" s="201">
        <v>0</v>
      </c>
      <c r="AE117" s="202">
        <f t="shared" si="34"/>
        <v>0</v>
      </c>
      <c r="AF117" s="203"/>
      <c r="AG117" s="204"/>
      <c r="AH117" s="204">
        <v>0</v>
      </c>
      <c r="AI117" s="204"/>
      <c r="AJ117" s="205">
        <f t="shared" si="35"/>
        <v>0</v>
      </c>
      <c r="AK117" s="166"/>
      <c r="AL117" s="201"/>
      <c r="AM117" s="201">
        <v>0</v>
      </c>
      <c r="AO117" s="202">
        <f t="shared" si="36"/>
        <v>0</v>
      </c>
      <c r="AP117" s="203"/>
      <c r="AQ117" s="204"/>
      <c r="AR117" s="204">
        <v>0</v>
      </c>
      <c r="AS117" s="204"/>
      <c r="AT117" s="205">
        <f t="shared" si="37"/>
        <v>0</v>
      </c>
      <c r="AU117" s="166"/>
      <c r="AV117" s="201"/>
      <c r="AW117" s="201">
        <v>0</v>
      </c>
      <c r="AY117" s="202">
        <f t="shared" si="38"/>
        <v>0</v>
      </c>
      <c r="AZ117" s="203"/>
      <c r="BA117" s="204"/>
      <c r="BB117" s="204">
        <v>0</v>
      </c>
      <c r="BC117" s="204"/>
      <c r="BD117" s="205">
        <f t="shared" si="39"/>
        <v>0</v>
      </c>
      <c r="BE117" s="166"/>
      <c r="BF117" s="201"/>
      <c r="BG117" s="201">
        <v>0</v>
      </c>
      <c r="BI117" s="202">
        <f t="shared" si="40"/>
        <v>0</v>
      </c>
      <c r="BJ117" s="203"/>
      <c r="BK117" s="204"/>
      <c r="BL117" s="204">
        <v>0</v>
      </c>
      <c r="BM117" s="204"/>
      <c r="BN117" s="205">
        <f t="shared" si="41"/>
        <v>0</v>
      </c>
      <c r="BO117" s="166"/>
    </row>
    <row r="118" spans="1:67" ht="12" hidden="1" customHeight="1">
      <c r="A118" s="206">
        <v>166</v>
      </c>
      <c r="B118" s="161" t="s">
        <v>255</v>
      </c>
      <c r="F118" s="163"/>
      <c r="G118" s="163"/>
      <c r="H118" s="201"/>
      <c r="I118" s="201">
        <v>0</v>
      </c>
      <c r="K118" s="202">
        <f t="shared" si="30"/>
        <v>0</v>
      </c>
      <c r="L118" s="203"/>
      <c r="M118" s="204"/>
      <c r="N118" s="204">
        <v>0</v>
      </c>
      <c r="O118" s="204"/>
      <c r="P118" s="205">
        <f t="shared" si="31"/>
        <v>0</v>
      </c>
      <c r="Q118" s="166"/>
      <c r="R118" s="201"/>
      <c r="S118" s="201">
        <v>0</v>
      </c>
      <c r="U118" s="202">
        <f t="shared" si="32"/>
        <v>0</v>
      </c>
      <c r="V118" s="203"/>
      <c r="W118" s="204"/>
      <c r="X118" s="204">
        <v>0</v>
      </c>
      <c r="Y118" s="204"/>
      <c r="Z118" s="205">
        <f t="shared" si="33"/>
        <v>0</v>
      </c>
      <c r="AA118" s="166"/>
      <c r="AB118" s="201"/>
      <c r="AC118" s="201">
        <v>0</v>
      </c>
      <c r="AE118" s="202">
        <f t="shared" si="34"/>
        <v>0</v>
      </c>
      <c r="AF118" s="203"/>
      <c r="AG118" s="204"/>
      <c r="AH118" s="204">
        <v>0</v>
      </c>
      <c r="AI118" s="204"/>
      <c r="AJ118" s="205">
        <f t="shared" si="35"/>
        <v>0</v>
      </c>
      <c r="AK118" s="166"/>
      <c r="AL118" s="201"/>
      <c r="AM118" s="201">
        <v>0</v>
      </c>
      <c r="AO118" s="202">
        <f t="shared" si="36"/>
        <v>0</v>
      </c>
      <c r="AP118" s="203"/>
      <c r="AQ118" s="204"/>
      <c r="AR118" s="204">
        <v>0</v>
      </c>
      <c r="AS118" s="204"/>
      <c r="AT118" s="205">
        <f t="shared" si="37"/>
        <v>0</v>
      </c>
      <c r="AU118" s="166"/>
      <c r="AV118" s="201"/>
      <c r="AW118" s="201">
        <v>0</v>
      </c>
      <c r="AY118" s="202">
        <f t="shared" si="38"/>
        <v>0</v>
      </c>
      <c r="AZ118" s="203"/>
      <c r="BA118" s="204"/>
      <c r="BB118" s="204">
        <v>0</v>
      </c>
      <c r="BC118" s="204"/>
      <c r="BD118" s="205">
        <f t="shared" si="39"/>
        <v>0</v>
      </c>
      <c r="BE118" s="166"/>
      <c r="BF118" s="201"/>
      <c r="BG118" s="201">
        <v>0</v>
      </c>
      <c r="BI118" s="202">
        <f t="shared" si="40"/>
        <v>0</v>
      </c>
      <c r="BJ118" s="203"/>
      <c r="BK118" s="204"/>
      <c r="BL118" s="204">
        <v>0</v>
      </c>
      <c r="BM118" s="204"/>
      <c r="BN118" s="205">
        <f t="shared" si="41"/>
        <v>0</v>
      </c>
      <c r="BO118" s="166"/>
    </row>
    <row r="119" spans="1:67" ht="12" hidden="1" customHeight="1">
      <c r="A119" s="206">
        <v>167</v>
      </c>
      <c r="B119" s="161" t="s">
        <v>256</v>
      </c>
      <c r="F119" s="163"/>
      <c r="G119" s="163"/>
      <c r="H119" s="201"/>
      <c r="I119" s="201">
        <v>0</v>
      </c>
      <c r="K119" s="202">
        <f t="shared" si="30"/>
        <v>0</v>
      </c>
      <c r="L119" s="203"/>
      <c r="M119" s="204"/>
      <c r="N119" s="204">
        <v>0</v>
      </c>
      <c r="O119" s="204"/>
      <c r="P119" s="205">
        <f t="shared" si="31"/>
        <v>0</v>
      </c>
      <c r="Q119" s="166"/>
      <c r="R119" s="201"/>
      <c r="S119" s="201">
        <v>0</v>
      </c>
      <c r="U119" s="202">
        <f t="shared" si="32"/>
        <v>0</v>
      </c>
      <c r="V119" s="203"/>
      <c r="W119" s="204"/>
      <c r="X119" s="204">
        <v>0</v>
      </c>
      <c r="Y119" s="204"/>
      <c r="Z119" s="205">
        <f t="shared" si="33"/>
        <v>0</v>
      </c>
      <c r="AA119" s="166"/>
      <c r="AB119" s="201"/>
      <c r="AC119" s="201">
        <v>0</v>
      </c>
      <c r="AE119" s="202">
        <f t="shared" si="34"/>
        <v>0</v>
      </c>
      <c r="AF119" s="203"/>
      <c r="AG119" s="204"/>
      <c r="AH119" s="204">
        <v>0</v>
      </c>
      <c r="AI119" s="204"/>
      <c r="AJ119" s="205">
        <f t="shared" si="35"/>
        <v>0</v>
      </c>
      <c r="AK119" s="166"/>
      <c r="AL119" s="201"/>
      <c r="AM119" s="201">
        <v>0</v>
      </c>
      <c r="AO119" s="202">
        <f t="shared" si="36"/>
        <v>0</v>
      </c>
      <c r="AP119" s="203"/>
      <c r="AQ119" s="204"/>
      <c r="AR119" s="204">
        <v>0</v>
      </c>
      <c r="AS119" s="204"/>
      <c r="AT119" s="205">
        <f t="shared" si="37"/>
        <v>0</v>
      </c>
      <c r="AU119" s="166"/>
      <c r="AV119" s="201"/>
      <c r="AW119" s="201">
        <v>0</v>
      </c>
      <c r="AY119" s="202">
        <f t="shared" si="38"/>
        <v>0</v>
      </c>
      <c r="AZ119" s="203"/>
      <c r="BA119" s="204"/>
      <c r="BB119" s="204">
        <v>0</v>
      </c>
      <c r="BC119" s="204"/>
      <c r="BD119" s="205">
        <f t="shared" si="39"/>
        <v>0</v>
      </c>
      <c r="BE119" s="166"/>
      <c r="BF119" s="201"/>
      <c r="BG119" s="201">
        <v>0</v>
      </c>
      <c r="BI119" s="202">
        <f t="shared" si="40"/>
        <v>0</v>
      </c>
      <c r="BJ119" s="203"/>
      <c r="BK119" s="204"/>
      <c r="BL119" s="204">
        <v>0</v>
      </c>
      <c r="BM119" s="204"/>
      <c r="BN119" s="205">
        <f t="shared" si="41"/>
        <v>0</v>
      </c>
      <c r="BO119" s="166"/>
    </row>
    <row r="120" spans="1:67" ht="12" hidden="1" customHeight="1">
      <c r="A120" s="206">
        <v>199</v>
      </c>
      <c r="B120" s="161" t="s">
        <v>257</v>
      </c>
      <c r="F120" s="163"/>
      <c r="G120" s="163"/>
      <c r="H120" s="201"/>
      <c r="I120" s="201">
        <v>0</v>
      </c>
      <c r="K120" s="202">
        <f t="shared" si="30"/>
        <v>0</v>
      </c>
      <c r="L120" s="203"/>
      <c r="M120" s="204"/>
      <c r="N120" s="204">
        <v>0</v>
      </c>
      <c r="O120" s="204"/>
      <c r="P120" s="205">
        <f t="shared" si="31"/>
        <v>0</v>
      </c>
      <c r="Q120" s="166"/>
      <c r="R120" s="201"/>
      <c r="S120" s="201">
        <v>0</v>
      </c>
      <c r="U120" s="202">
        <f t="shared" si="32"/>
        <v>0</v>
      </c>
      <c r="V120" s="203"/>
      <c r="W120" s="204"/>
      <c r="X120" s="204">
        <v>0</v>
      </c>
      <c r="Y120" s="204"/>
      <c r="Z120" s="205">
        <f t="shared" si="33"/>
        <v>0</v>
      </c>
      <c r="AA120" s="166"/>
      <c r="AB120" s="201"/>
      <c r="AC120" s="201">
        <v>0</v>
      </c>
      <c r="AE120" s="202">
        <f t="shared" si="34"/>
        <v>0</v>
      </c>
      <c r="AF120" s="203"/>
      <c r="AG120" s="204"/>
      <c r="AH120" s="204">
        <v>0</v>
      </c>
      <c r="AI120" s="204"/>
      <c r="AJ120" s="205">
        <f t="shared" si="35"/>
        <v>0</v>
      </c>
      <c r="AK120" s="166"/>
      <c r="AL120" s="201"/>
      <c r="AM120" s="201">
        <v>0</v>
      </c>
      <c r="AO120" s="202">
        <f t="shared" si="36"/>
        <v>0</v>
      </c>
      <c r="AP120" s="203"/>
      <c r="AQ120" s="204"/>
      <c r="AR120" s="204">
        <v>0</v>
      </c>
      <c r="AS120" s="204"/>
      <c r="AT120" s="205">
        <f t="shared" si="37"/>
        <v>0</v>
      </c>
      <c r="AU120" s="166"/>
      <c r="AV120" s="201"/>
      <c r="AW120" s="201">
        <v>0</v>
      </c>
      <c r="AY120" s="202">
        <f t="shared" si="38"/>
        <v>0</v>
      </c>
      <c r="AZ120" s="203"/>
      <c r="BA120" s="204"/>
      <c r="BB120" s="204">
        <v>0</v>
      </c>
      <c r="BC120" s="204"/>
      <c r="BD120" s="205">
        <f t="shared" si="39"/>
        <v>0</v>
      </c>
      <c r="BE120" s="166"/>
      <c r="BF120" s="201"/>
      <c r="BG120" s="201">
        <v>0</v>
      </c>
      <c r="BI120" s="202">
        <f t="shared" si="40"/>
        <v>0</v>
      </c>
      <c r="BJ120" s="203"/>
      <c r="BK120" s="204"/>
      <c r="BL120" s="204">
        <v>0</v>
      </c>
      <c r="BM120" s="204"/>
      <c r="BN120" s="205">
        <f t="shared" si="41"/>
        <v>0</v>
      </c>
      <c r="BO120" s="166"/>
    </row>
    <row r="121" spans="1:67" ht="12" hidden="1" customHeight="1">
      <c r="A121" s="206"/>
      <c r="F121" s="163"/>
      <c r="G121" s="163"/>
      <c r="H121" s="201"/>
      <c r="I121" s="201"/>
      <c r="K121" s="202"/>
      <c r="L121" s="203"/>
      <c r="M121" s="204"/>
      <c r="N121" s="204"/>
      <c r="O121" s="204"/>
      <c r="P121" s="205"/>
      <c r="Q121" s="166"/>
      <c r="R121" s="201"/>
      <c r="S121" s="201"/>
      <c r="U121" s="202"/>
      <c r="V121" s="203"/>
      <c r="W121" s="204"/>
      <c r="X121" s="204"/>
      <c r="Y121" s="204"/>
      <c r="Z121" s="205"/>
      <c r="AA121" s="166"/>
      <c r="AB121" s="201"/>
      <c r="AC121" s="201"/>
      <c r="AE121" s="202"/>
      <c r="AF121" s="203"/>
      <c r="AG121" s="204"/>
      <c r="AH121" s="204"/>
      <c r="AI121" s="204"/>
      <c r="AJ121" s="205"/>
      <c r="AK121" s="166"/>
      <c r="AL121" s="201"/>
      <c r="AM121" s="201"/>
      <c r="AO121" s="202"/>
      <c r="AP121" s="203"/>
      <c r="AQ121" s="204"/>
      <c r="AR121" s="204"/>
      <c r="AS121" s="204"/>
      <c r="AT121" s="205"/>
      <c r="AU121" s="166"/>
      <c r="AV121" s="201"/>
      <c r="AW121" s="201"/>
      <c r="AY121" s="202"/>
      <c r="AZ121" s="203"/>
      <c r="BA121" s="204"/>
      <c r="BB121" s="204"/>
      <c r="BC121" s="204"/>
      <c r="BD121" s="205"/>
      <c r="BE121" s="166"/>
      <c r="BF121" s="201"/>
      <c r="BG121" s="201"/>
      <c r="BI121" s="202"/>
      <c r="BJ121" s="203"/>
      <c r="BK121" s="204"/>
      <c r="BL121" s="204"/>
      <c r="BM121" s="204"/>
      <c r="BN121" s="205"/>
      <c r="BO121" s="166"/>
    </row>
    <row r="122" spans="1:67" s="6" customFormat="1" ht="12" customHeight="1">
      <c r="A122" s="211" t="s">
        <v>60</v>
      </c>
      <c r="B122" s="158"/>
      <c r="C122" s="158"/>
      <c r="D122" s="158"/>
      <c r="E122" s="158"/>
      <c r="F122" s="156"/>
      <c r="G122" s="261"/>
      <c r="H122" s="190">
        <f>SUM(H64:H121)</f>
        <v>0</v>
      </c>
      <c r="I122" s="421">
        <f>SUM(I64:I121)</f>
        <v>168000</v>
      </c>
      <c r="J122" s="158"/>
      <c r="K122" s="191">
        <f>SUM(H122:J122)</f>
        <v>168000</v>
      </c>
      <c r="L122" s="192"/>
      <c r="M122" s="193">
        <f>SUM(M64:M121)</f>
        <v>0</v>
      </c>
      <c r="N122" s="422">
        <f>SUM(N64:N121)</f>
        <v>2</v>
      </c>
      <c r="O122" s="193"/>
      <c r="P122" s="194">
        <f>SUM(M122:O122)</f>
        <v>2</v>
      </c>
      <c r="Q122" s="155"/>
      <c r="R122" s="190">
        <f>SUM(R64:R121)</f>
        <v>0</v>
      </c>
      <c r="S122" s="421">
        <f>SUM(S64:S121)</f>
        <v>622300</v>
      </c>
      <c r="T122" s="158"/>
      <c r="U122" s="191">
        <f>SUM(R122:T122)</f>
        <v>622300</v>
      </c>
      <c r="V122" s="192"/>
      <c r="W122" s="193">
        <f>SUM(W64:W121)</f>
        <v>0</v>
      </c>
      <c r="X122" s="422">
        <f>SUM(X64:X121)</f>
        <v>11</v>
      </c>
      <c r="Y122" s="193"/>
      <c r="Z122" s="194">
        <f>SUM(W122:Y122)</f>
        <v>11</v>
      </c>
      <c r="AA122" s="155"/>
      <c r="AB122" s="190">
        <f>SUM(AB64:AB121)</f>
        <v>0</v>
      </c>
      <c r="AC122" s="421">
        <f>SUM(AC64:AC121)</f>
        <v>882160</v>
      </c>
      <c r="AD122" s="158"/>
      <c r="AE122" s="191">
        <f>SUM(AB122:AD122)</f>
        <v>882160</v>
      </c>
      <c r="AF122" s="192"/>
      <c r="AG122" s="193">
        <f>SUM(AG64:AG121)</f>
        <v>0</v>
      </c>
      <c r="AH122" s="422">
        <f>SUM(AH64:AH121)</f>
        <v>16.958333333333329</v>
      </c>
      <c r="AI122" s="193"/>
      <c r="AJ122" s="194">
        <f>SUM(AG122:AI122)</f>
        <v>16.958333333333329</v>
      </c>
      <c r="AK122" s="155"/>
      <c r="AL122" s="190">
        <f>SUM(AL64:AL121)</f>
        <v>0</v>
      </c>
      <c r="AM122" s="421">
        <f>SUM(AM64:AM121)</f>
        <v>1325994.3999999999</v>
      </c>
      <c r="AN122" s="158"/>
      <c r="AO122" s="191">
        <f>SUM(AL122:AN122)</f>
        <v>1325994.3999999999</v>
      </c>
      <c r="AP122" s="192"/>
      <c r="AQ122" s="193">
        <f>SUM(AQ64:AQ121)</f>
        <v>0</v>
      </c>
      <c r="AR122" s="422">
        <f>SUM(AR64:AR121)</f>
        <v>25</v>
      </c>
      <c r="AS122" s="193"/>
      <c r="AT122" s="194">
        <f>SUM(AQ122:AS122)</f>
        <v>25</v>
      </c>
      <c r="AU122" s="155"/>
      <c r="AV122" s="190">
        <f>SUM(AV64:AV121)</f>
        <v>0</v>
      </c>
      <c r="AW122" s="421">
        <f>SUM(AW64:AW121)</f>
        <v>1717444.2879999999</v>
      </c>
      <c r="AX122" s="158"/>
      <c r="AY122" s="191">
        <f>SUM(AV122:AX122)</f>
        <v>1717444.2879999999</v>
      </c>
      <c r="AZ122" s="192"/>
      <c r="BA122" s="193">
        <f>SUM(BA64:BA121)</f>
        <v>0</v>
      </c>
      <c r="BB122" s="422">
        <f>SUM(BB64:BB121)</f>
        <v>32</v>
      </c>
      <c r="BC122" s="193"/>
      <c r="BD122" s="194">
        <f>SUM(BA122:BC122)</f>
        <v>32</v>
      </c>
      <c r="BE122" s="155"/>
      <c r="BF122" s="190">
        <f>SUM(BF64:BF121)</f>
        <v>0</v>
      </c>
      <c r="BG122" s="421">
        <f>SUM(BG64:BG121)</f>
        <v>2053393.1737599999</v>
      </c>
      <c r="BH122" s="158"/>
      <c r="BI122" s="191">
        <f>SUM(BF122:BH122)</f>
        <v>2053393.1737599999</v>
      </c>
      <c r="BJ122" s="192"/>
      <c r="BK122" s="193">
        <f>SUM(BK64:BK121)</f>
        <v>0</v>
      </c>
      <c r="BL122" s="422">
        <f>SUM(BL64:BL121)</f>
        <v>38</v>
      </c>
      <c r="BM122" s="193"/>
      <c r="BN122" s="194">
        <f>SUM(BK122:BM122)</f>
        <v>38</v>
      </c>
      <c r="BO122" s="155"/>
    </row>
    <row r="123" spans="1:67" s="6" customFormat="1" ht="12" customHeight="1">
      <c r="G123" s="251"/>
      <c r="H123" s="248"/>
      <c r="I123" s="425"/>
      <c r="K123" s="248"/>
      <c r="L123" s="248"/>
      <c r="M123" s="212"/>
      <c r="N123" s="423"/>
      <c r="O123" s="212"/>
      <c r="P123" s="212"/>
      <c r="R123" s="248"/>
      <c r="S123" s="425"/>
      <c r="U123" s="248"/>
      <c r="V123" s="248"/>
      <c r="W123" s="212"/>
      <c r="X123" s="423"/>
      <c r="Y123" s="212"/>
      <c r="Z123" s="212"/>
      <c r="AB123" s="248"/>
      <c r="AC123" s="425"/>
      <c r="AE123" s="248"/>
      <c r="AF123" s="248"/>
      <c r="AG123" s="212"/>
      <c r="AH123" s="423"/>
      <c r="AI123" s="212"/>
      <c r="AJ123" s="212"/>
      <c r="AL123" s="248"/>
      <c r="AM123" s="425"/>
      <c r="AO123" s="248"/>
      <c r="AP123" s="248"/>
      <c r="AQ123" s="212"/>
      <c r="AR123" s="423"/>
      <c r="AS123" s="212"/>
      <c r="AT123" s="212"/>
      <c r="AV123" s="248"/>
      <c r="AW123" s="425"/>
      <c r="AY123" s="248"/>
      <c r="AZ123" s="248"/>
      <c r="BA123" s="212"/>
      <c r="BB123" s="423"/>
      <c r="BC123" s="212"/>
      <c r="BD123" s="212"/>
      <c r="BF123" s="248"/>
      <c r="BG123" s="425"/>
      <c r="BI123" s="248"/>
      <c r="BJ123" s="248"/>
      <c r="BK123" s="212"/>
      <c r="BL123" s="423"/>
      <c r="BM123" s="212"/>
      <c r="BN123" s="212"/>
    </row>
    <row r="124" spans="1:67" ht="12" customHeight="1">
      <c r="A124" s="164"/>
      <c r="H124" s="201"/>
      <c r="I124" s="201"/>
      <c r="K124" s="201"/>
      <c r="L124" s="201"/>
      <c r="M124" s="249"/>
      <c r="N124" s="249"/>
      <c r="O124" s="249"/>
      <c r="P124" s="249"/>
      <c r="R124" s="201"/>
      <c r="S124" s="201"/>
      <c r="U124" s="201"/>
      <c r="V124" s="201"/>
      <c r="W124" s="249"/>
      <c r="X124" s="249"/>
      <c r="Y124" s="249"/>
      <c r="Z124" s="249"/>
      <c r="AB124" s="201"/>
      <c r="AC124" s="201"/>
      <c r="AE124" s="201"/>
      <c r="AF124" s="201"/>
      <c r="AG124" s="249"/>
      <c r="AH124" s="249"/>
      <c r="AI124" s="249"/>
      <c r="AJ124" s="249"/>
      <c r="AL124" s="201"/>
      <c r="AM124" s="201"/>
      <c r="AO124" s="201"/>
      <c r="AP124" s="201"/>
      <c r="AQ124" s="249"/>
      <c r="AR124" s="249"/>
      <c r="AS124" s="249"/>
      <c r="AT124" s="249"/>
      <c r="AV124" s="201"/>
      <c r="AW124" s="201"/>
      <c r="AY124" s="201"/>
      <c r="AZ124" s="201"/>
      <c r="BA124" s="249"/>
      <c r="BB124" s="249"/>
      <c r="BC124" s="249"/>
      <c r="BD124" s="249"/>
      <c r="BF124" s="201"/>
      <c r="BG124" s="201"/>
      <c r="BI124" s="201"/>
      <c r="BJ124" s="201"/>
      <c r="BK124" s="249"/>
      <c r="BL124" s="249"/>
      <c r="BM124" s="249"/>
      <c r="BN124" s="249"/>
    </row>
    <row r="125" spans="1:67" s="6" customFormat="1" ht="12" customHeight="1">
      <c r="A125" s="253" t="s">
        <v>87</v>
      </c>
      <c r="B125" s="251"/>
      <c r="C125" s="251"/>
      <c r="D125" s="251"/>
      <c r="E125" s="251"/>
      <c r="F125" s="214"/>
      <c r="G125" s="268"/>
      <c r="H125" s="252"/>
      <c r="I125" s="426"/>
      <c r="J125" s="251"/>
      <c r="K125" s="252"/>
      <c r="L125" s="263"/>
      <c r="M125" s="215"/>
      <c r="N125" s="215">
        <v>2</v>
      </c>
      <c r="O125" s="216"/>
      <c r="P125" s="217">
        <f>SUM(M125:O125)</f>
        <v>2</v>
      </c>
      <c r="Q125" s="264"/>
      <c r="R125" s="252"/>
      <c r="S125" s="426"/>
      <c r="T125" s="251"/>
      <c r="U125" s="252"/>
      <c r="V125" s="263"/>
      <c r="W125" s="215"/>
      <c r="X125" s="215">
        <v>11</v>
      </c>
      <c r="Y125" s="216"/>
      <c r="Z125" s="217">
        <f>SUM(W125:Y125)</f>
        <v>11</v>
      </c>
      <c r="AA125" s="264"/>
      <c r="AB125" s="252"/>
      <c r="AC125" s="426"/>
      <c r="AD125" s="251"/>
      <c r="AE125" s="252"/>
      <c r="AF125" s="263"/>
      <c r="AG125" s="215"/>
      <c r="AH125" s="215">
        <v>16.9583333333333</v>
      </c>
      <c r="AI125" s="216"/>
      <c r="AJ125" s="217">
        <f>SUM(AG125:AI125)</f>
        <v>16.9583333333333</v>
      </c>
      <c r="AK125" s="264"/>
      <c r="AL125" s="252"/>
      <c r="AM125" s="426"/>
      <c r="AN125" s="251"/>
      <c r="AO125" s="252"/>
      <c r="AP125" s="263"/>
      <c r="AQ125" s="215"/>
      <c r="AR125" s="215">
        <v>25</v>
      </c>
      <c r="AS125" s="216"/>
      <c r="AT125" s="217">
        <f>SUM(AQ125:AS125)</f>
        <v>25</v>
      </c>
      <c r="AU125" s="264"/>
      <c r="AV125" s="252"/>
      <c r="AW125" s="426"/>
      <c r="AX125" s="251"/>
      <c r="AY125" s="252"/>
      <c r="AZ125" s="263"/>
      <c r="BA125" s="215"/>
      <c r="BB125" s="215">
        <v>32</v>
      </c>
      <c r="BC125" s="216"/>
      <c r="BD125" s="217">
        <f>SUM(BA125:BC125)</f>
        <v>32</v>
      </c>
      <c r="BE125" s="264"/>
      <c r="BF125" s="252"/>
      <c r="BG125" s="426"/>
      <c r="BH125" s="251"/>
      <c r="BI125" s="252"/>
      <c r="BJ125" s="263"/>
      <c r="BK125" s="215"/>
      <c r="BL125" s="215">
        <v>38</v>
      </c>
      <c r="BM125" s="216"/>
      <c r="BN125" s="217">
        <f>SUM(BK125:BM125)</f>
        <v>38</v>
      </c>
      <c r="BO125" s="155"/>
    </row>
    <row r="126" spans="1:67" s="6" customFormat="1" ht="12" customHeight="1">
      <c r="A126" s="213" t="s">
        <v>88</v>
      </c>
      <c r="F126" s="218"/>
      <c r="G126" s="240"/>
      <c r="H126" s="248"/>
      <c r="I126" s="425"/>
      <c r="K126" s="248"/>
      <c r="L126" s="202"/>
      <c r="M126" s="219"/>
      <c r="N126" s="219">
        <v>0</v>
      </c>
      <c r="O126" s="204"/>
      <c r="P126" s="205">
        <f>SUM(M126:O126)</f>
        <v>0</v>
      </c>
      <c r="Q126" s="166"/>
      <c r="R126" s="248"/>
      <c r="S126" s="425"/>
      <c r="U126" s="248"/>
      <c r="V126" s="202"/>
      <c r="W126" s="219"/>
      <c r="X126" s="219">
        <v>8</v>
      </c>
      <c r="Y126" s="204"/>
      <c r="Z126" s="205">
        <f>SUM(W126:Y126)</f>
        <v>8</v>
      </c>
      <c r="AA126" s="166"/>
      <c r="AB126" s="248"/>
      <c r="AC126" s="425"/>
      <c r="AE126" s="248"/>
      <c r="AF126" s="202"/>
      <c r="AG126" s="219"/>
      <c r="AH126" s="219">
        <v>11</v>
      </c>
      <c r="AI126" s="204"/>
      <c r="AJ126" s="205">
        <f>SUM(AG126:AI126)</f>
        <v>11</v>
      </c>
      <c r="AK126" s="166"/>
      <c r="AL126" s="248"/>
      <c r="AM126" s="425"/>
      <c r="AO126" s="248"/>
      <c r="AP126" s="202"/>
      <c r="AQ126" s="219"/>
      <c r="AR126" s="219">
        <v>17</v>
      </c>
      <c r="AS126" s="204"/>
      <c r="AT126" s="205">
        <f>SUM(AQ126:AS126)</f>
        <v>17</v>
      </c>
      <c r="AU126" s="166"/>
      <c r="AV126" s="248"/>
      <c r="AW126" s="425"/>
      <c r="AY126" s="248"/>
      <c r="AZ126" s="202"/>
      <c r="BA126" s="219"/>
      <c r="BB126" s="219">
        <v>20</v>
      </c>
      <c r="BC126" s="204"/>
      <c r="BD126" s="205">
        <f>SUM(BA126:BC126)</f>
        <v>20</v>
      </c>
      <c r="BE126" s="166"/>
      <c r="BF126" s="248"/>
      <c r="BG126" s="425"/>
      <c r="BI126" s="248"/>
      <c r="BJ126" s="202"/>
      <c r="BK126" s="219"/>
      <c r="BL126" s="219">
        <v>25</v>
      </c>
      <c r="BM126" s="204"/>
      <c r="BN126" s="205">
        <f>SUM(BK126:BM126)</f>
        <v>25</v>
      </c>
      <c r="BO126" s="155"/>
    </row>
    <row r="127" spans="1:67" s="6" customFormat="1" ht="12" customHeight="1">
      <c r="A127" s="213" t="s">
        <v>89</v>
      </c>
      <c r="F127" s="218"/>
      <c r="G127" s="240"/>
      <c r="H127" s="248"/>
      <c r="I127" s="425"/>
      <c r="K127" s="248"/>
      <c r="L127" s="202"/>
      <c r="M127" s="219"/>
      <c r="N127" s="219">
        <v>4</v>
      </c>
      <c r="O127" s="204"/>
      <c r="P127" s="205">
        <f>SUM(M127:O127)</f>
        <v>4</v>
      </c>
      <c r="Q127" s="166"/>
      <c r="R127" s="248"/>
      <c r="S127" s="425"/>
      <c r="U127" s="248"/>
      <c r="V127" s="202"/>
      <c r="W127" s="219"/>
      <c r="X127" s="219">
        <v>12</v>
      </c>
      <c r="Y127" s="204"/>
      <c r="Z127" s="205">
        <f>SUM(W127:Y127)</f>
        <v>12</v>
      </c>
      <c r="AA127" s="166"/>
      <c r="AB127" s="248"/>
      <c r="AC127" s="425"/>
      <c r="AE127" s="248"/>
      <c r="AF127" s="202"/>
      <c r="AG127" s="219"/>
      <c r="AH127" s="219">
        <v>17</v>
      </c>
      <c r="AI127" s="204"/>
      <c r="AJ127" s="205">
        <f>SUM(AG127:AI127)</f>
        <v>17</v>
      </c>
      <c r="AK127" s="166"/>
      <c r="AL127" s="248"/>
      <c r="AM127" s="425"/>
      <c r="AO127" s="248"/>
      <c r="AP127" s="202"/>
      <c r="AQ127" s="219"/>
      <c r="AR127" s="219">
        <v>25</v>
      </c>
      <c r="AS127" s="204"/>
      <c r="AT127" s="205">
        <f>SUM(AQ127:AS127)</f>
        <v>25</v>
      </c>
      <c r="AU127" s="166"/>
      <c r="AV127" s="248"/>
      <c r="AW127" s="425"/>
      <c r="AY127" s="248"/>
      <c r="AZ127" s="202"/>
      <c r="BA127" s="219"/>
      <c r="BB127" s="219">
        <v>32</v>
      </c>
      <c r="BC127" s="204"/>
      <c r="BD127" s="205">
        <f>SUM(BA127:BC127)</f>
        <v>32</v>
      </c>
      <c r="BE127" s="166"/>
      <c r="BF127" s="248"/>
      <c r="BG127" s="425"/>
      <c r="BI127" s="248"/>
      <c r="BJ127" s="202"/>
      <c r="BK127" s="219"/>
      <c r="BL127" s="219">
        <v>38</v>
      </c>
      <c r="BM127" s="204"/>
      <c r="BN127" s="205">
        <f>SUM(BK127:BM127)</f>
        <v>38</v>
      </c>
      <c r="BO127" s="155"/>
    </row>
    <row r="128" spans="1:67" s="6" customFormat="1" ht="12" customHeight="1">
      <c r="A128" s="220" t="s">
        <v>90</v>
      </c>
      <c r="F128" s="221"/>
      <c r="G128" s="269"/>
      <c r="H128" s="265"/>
      <c r="I128" s="427"/>
      <c r="J128" s="7"/>
      <c r="K128" s="265"/>
      <c r="L128" s="266"/>
      <c r="M128" s="222"/>
      <c r="N128" s="222">
        <v>0</v>
      </c>
      <c r="O128" s="223"/>
      <c r="P128" s="224">
        <f>SUM(M128:O128)</f>
        <v>0</v>
      </c>
      <c r="Q128" s="267"/>
      <c r="R128" s="265"/>
      <c r="S128" s="427"/>
      <c r="T128" s="7"/>
      <c r="U128" s="265"/>
      <c r="V128" s="266"/>
      <c r="W128" s="222"/>
      <c r="X128" s="222">
        <v>8</v>
      </c>
      <c r="Y128" s="223"/>
      <c r="Z128" s="224">
        <f>SUM(W128:Y128)</f>
        <v>8</v>
      </c>
      <c r="AA128" s="267"/>
      <c r="AB128" s="265"/>
      <c r="AC128" s="427"/>
      <c r="AD128" s="7"/>
      <c r="AE128" s="265"/>
      <c r="AF128" s="266"/>
      <c r="AG128" s="222"/>
      <c r="AH128" s="222">
        <v>11</v>
      </c>
      <c r="AI128" s="223"/>
      <c r="AJ128" s="224">
        <f>SUM(AG128:AI128)</f>
        <v>11</v>
      </c>
      <c r="AK128" s="267"/>
      <c r="AL128" s="265"/>
      <c r="AM128" s="427"/>
      <c r="AN128" s="7"/>
      <c r="AO128" s="265"/>
      <c r="AP128" s="266"/>
      <c r="AQ128" s="222"/>
      <c r="AR128" s="222">
        <v>17</v>
      </c>
      <c r="AS128" s="223"/>
      <c r="AT128" s="224">
        <f>SUM(AQ128:AS128)</f>
        <v>17</v>
      </c>
      <c r="AU128" s="267"/>
      <c r="AV128" s="265"/>
      <c r="AW128" s="427"/>
      <c r="AX128" s="7"/>
      <c r="AY128" s="265"/>
      <c r="AZ128" s="266"/>
      <c r="BA128" s="222"/>
      <c r="BB128" s="222">
        <v>20</v>
      </c>
      <c r="BC128" s="223"/>
      <c r="BD128" s="224">
        <f>SUM(BA128:BC128)</f>
        <v>20</v>
      </c>
      <c r="BE128" s="267"/>
      <c r="BF128" s="265"/>
      <c r="BG128" s="427"/>
      <c r="BH128" s="7"/>
      <c r="BI128" s="265"/>
      <c r="BJ128" s="266"/>
      <c r="BK128" s="222"/>
      <c r="BL128" s="222">
        <v>25</v>
      </c>
      <c r="BM128" s="223"/>
      <c r="BN128" s="224">
        <f>SUM(BK128:BM128)</f>
        <v>25</v>
      </c>
      <c r="BO128" s="155"/>
    </row>
    <row r="129" spans="1:66" s="6" customFormat="1" ht="16.5" customHeight="1">
      <c r="A129" s="250"/>
      <c r="B129" s="251"/>
      <c r="C129" s="251"/>
      <c r="D129" s="251"/>
      <c r="E129" s="251"/>
      <c r="F129" s="251"/>
      <c r="H129" s="248"/>
      <c r="I129" s="425"/>
      <c r="K129" s="248"/>
      <c r="L129" s="248"/>
      <c r="M129" s="248"/>
      <c r="N129" s="425"/>
      <c r="P129" s="248"/>
      <c r="R129" s="248"/>
      <c r="S129" s="425"/>
      <c r="U129" s="248"/>
      <c r="V129" s="248"/>
      <c r="W129" s="248"/>
      <c r="X129" s="425"/>
      <c r="Z129" s="248"/>
      <c r="AB129" s="248"/>
      <c r="AC129" s="425"/>
      <c r="AE129" s="248"/>
      <c r="AF129" s="248"/>
      <c r="AG129" s="248"/>
      <c r="AH129" s="425"/>
      <c r="AJ129" s="248"/>
      <c r="AL129" s="248"/>
      <c r="AM129" s="425"/>
      <c r="AO129" s="248"/>
      <c r="AP129" s="248"/>
      <c r="AQ129" s="248"/>
      <c r="AR129" s="425"/>
      <c r="AT129" s="248"/>
      <c r="AV129" s="248"/>
      <c r="AW129" s="425"/>
      <c r="AY129" s="248"/>
      <c r="AZ129" s="248"/>
      <c r="BA129" s="248"/>
      <c r="BB129" s="425"/>
      <c r="BD129" s="248"/>
      <c r="BF129" s="248"/>
      <c r="BG129" s="425"/>
      <c r="BI129" s="248"/>
      <c r="BJ129" s="248"/>
      <c r="BK129" s="248"/>
      <c r="BL129" s="425"/>
      <c r="BN129" s="248"/>
    </row>
  </sheetData>
  <sheetProtection insertColumns="0" insertRows="0" deleteColumns="0" deleteRows="0" autoFilter="0" pivotTables="0"/>
  <autoFilter ref="A8:BN43" xr:uid="{CFE524D8-F348-4C6B-AEA7-E05F29853ABE}"/>
  <mergeCells count="29">
    <mergeCell ref="A1:F1"/>
    <mergeCell ref="A2:F2"/>
    <mergeCell ref="A3:F3"/>
    <mergeCell ref="G5:P5"/>
    <mergeCell ref="R5:Z5"/>
    <mergeCell ref="A5:F7"/>
    <mergeCell ref="G7:G8"/>
    <mergeCell ref="AL5:AT5"/>
    <mergeCell ref="AV5:BD5"/>
    <mergeCell ref="BF5:BN5"/>
    <mergeCell ref="G6:P6"/>
    <mergeCell ref="R6:Z6"/>
    <mergeCell ref="AB6:AJ6"/>
    <mergeCell ref="AL6:AT6"/>
    <mergeCell ref="AV6:BD6"/>
    <mergeCell ref="BF6:BN6"/>
    <mergeCell ref="AB5:AJ5"/>
    <mergeCell ref="BK7:BN7"/>
    <mergeCell ref="H7:K7"/>
    <mergeCell ref="M7:P7"/>
    <mergeCell ref="R7:U7"/>
    <mergeCell ref="W7:Z7"/>
    <mergeCell ref="AB7:AE7"/>
    <mergeCell ref="AG7:AJ7"/>
    <mergeCell ref="AL7:AO7"/>
    <mergeCell ref="AQ7:AT7"/>
    <mergeCell ref="AV7:AY7"/>
    <mergeCell ref="BA7:BD7"/>
    <mergeCell ref="BF7:BI7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AD36E-B295-48FC-B789-A75286B7D08A}">
  <sheetPr codeName="Sheet3">
    <tabColor rgb="FF0070C0"/>
  </sheetPr>
  <dimension ref="A1:AH47"/>
  <sheetViews>
    <sheetView showGridLines="0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8.85546875" defaultRowHeight="12"/>
  <cols>
    <col min="1" max="1" width="43.140625" style="161" bestFit="1" customWidth="1" collapsed="1"/>
    <col min="2" max="7" width="9.28515625" style="161" customWidth="1" collapsed="1"/>
    <col min="8" max="8" width="21.42578125" style="161" bestFit="1" customWidth="1" collapsed="1"/>
    <col min="9" max="34" width="8.85546875" style="161"/>
    <col min="35" max="16384" width="8.85546875" style="161" collapsed="1"/>
  </cols>
  <sheetData>
    <row r="1" spans="1:8" ht="15.75">
      <c r="A1" s="272" t="s">
        <v>462</v>
      </c>
    </row>
    <row r="2" spans="1:8" ht="12.75">
      <c r="A2" s="273" t="s">
        <v>91</v>
      </c>
    </row>
    <row r="3" spans="1:8" ht="12.75">
      <c r="A3" s="273" t="s">
        <v>463</v>
      </c>
    </row>
    <row r="5" spans="1:8">
      <c r="B5" s="169" t="s">
        <v>479</v>
      </c>
      <c r="C5" s="159" t="s">
        <v>490</v>
      </c>
      <c r="D5" s="159" t="s">
        <v>482</v>
      </c>
      <c r="E5" s="159" t="s">
        <v>484</v>
      </c>
      <c r="F5" s="159" t="s">
        <v>486</v>
      </c>
      <c r="G5" s="159" t="s">
        <v>488</v>
      </c>
      <c r="H5" s="524" t="s">
        <v>106</v>
      </c>
    </row>
    <row r="6" spans="1:8">
      <c r="B6" s="173" t="s">
        <v>480</v>
      </c>
      <c r="C6" s="160" t="s">
        <v>491</v>
      </c>
      <c r="D6" s="160" t="s">
        <v>483</v>
      </c>
      <c r="E6" s="160" t="s">
        <v>485</v>
      </c>
      <c r="F6" s="160" t="s">
        <v>487</v>
      </c>
      <c r="G6" s="160" t="s">
        <v>489</v>
      </c>
      <c r="H6" s="525"/>
    </row>
    <row r="7" spans="1:8">
      <c r="A7" s="157" t="s">
        <v>103</v>
      </c>
      <c r="B7" s="276"/>
      <c r="C7" s="276"/>
      <c r="D7" s="276"/>
      <c r="E7" s="276"/>
      <c r="F7" s="276"/>
      <c r="G7" s="276"/>
      <c r="H7" s="279"/>
    </row>
    <row r="8" spans="1:8">
      <c r="A8" s="166"/>
      <c r="B8" s="171"/>
      <c r="C8" s="270"/>
      <c r="D8" s="270"/>
      <c r="E8" s="270"/>
      <c r="F8" s="270"/>
      <c r="G8" s="270"/>
      <c r="H8" s="282"/>
    </row>
    <row r="9" spans="1:8">
      <c r="A9" s="155" t="s">
        <v>107</v>
      </c>
      <c r="H9" s="282"/>
    </row>
    <row r="10" spans="1:8">
      <c r="A10" s="288" t="s">
        <v>141</v>
      </c>
      <c r="B10" s="429">
        <v>6135</v>
      </c>
      <c r="C10" s="430">
        <v>6135</v>
      </c>
      <c r="D10" s="430">
        <v>6218.6750000000002</v>
      </c>
      <c r="E10" s="430">
        <v>6374.1418750000003</v>
      </c>
      <c r="F10" s="430">
        <v>6374.1418750000003</v>
      </c>
      <c r="G10" s="430">
        <v>6533.4954218749999</v>
      </c>
      <c r="H10" s="282"/>
    </row>
    <row r="11" spans="1:8">
      <c r="A11" s="288" t="s">
        <v>142</v>
      </c>
      <c r="B11" s="429">
        <v>1180</v>
      </c>
      <c r="C11" s="430">
        <v>1180</v>
      </c>
      <c r="D11" s="430">
        <v>1179</v>
      </c>
      <c r="E11" s="430">
        <v>1179</v>
      </c>
      <c r="F11" s="430">
        <v>1179</v>
      </c>
      <c r="G11" s="430">
        <v>1179</v>
      </c>
      <c r="H11" s="282"/>
    </row>
    <row r="12" spans="1:8">
      <c r="A12" s="288" t="s">
        <v>143</v>
      </c>
      <c r="B12" s="429">
        <v>3225</v>
      </c>
      <c r="C12" s="430">
        <v>3225</v>
      </c>
      <c r="D12" s="430">
        <v>3225</v>
      </c>
      <c r="E12" s="430">
        <v>3225</v>
      </c>
      <c r="F12" s="430">
        <v>3225</v>
      </c>
      <c r="G12" s="430">
        <v>3225</v>
      </c>
      <c r="H12" s="282"/>
    </row>
    <row r="13" spans="1:8">
      <c r="A13" s="288" t="s">
        <v>144</v>
      </c>
      <c r="B13" s="431">
        <v>1.2500000000000001E-2</v>
      </c>
      <c r="C13" s="432">
        <v>1.2500000000000001E-2</v>
      </c>
      <c r="D13" s="432">
        <v>1.2500000000000001E-2</v>
      </c>
      <c r="E13" s="432">
        <v>1.2500000000000001E-2</v>
      </c>
      <c r="F13" s="432">
        <v>1.2500000000000001E-2</v>
      </c>
      <c r="G13" s="432">
        <v>1.2500000000000001E-2</v>
      </c>
      <c r="H13" s="282"/>
    </row>
    <row r="14" spans="1:8">
      <c r="A14" s="288"/>
      <c r="B14" s="287"/>
      <c r="C14" s="270"/>
      <c r="D14" s="270"/>
      <c r="E14" s="270"/>
      <c r="F14" s="270"/>
      <c r="G14" s="270"/>
      <c r="H14" s="282"/>
    </row>
    <row r="15" spans="1:8">
      <c r="A15" s="155" t="s">
        <v>108</v>
      </c>
      <c r="B15" s="287"/>
      <c r="C15" s="270"/>
      <c r="D15" s="270"/>
      <c r="E15" s="270"/>
      <c r="F15" s="270"/>
      <c r="G15" s="270"/>
      <c r="H15" s="282"/>
    </row>
    <row r="16" spans="1:8">
      <c r="A16" s="166" t="s">
        <v>146</v>
      </c>
      <c r="B16" s="429">
        <v>7315</v>
      </c>
      <c r="C16" s="430">
        <v>7315</v>
      </c>
      <c r="D16" s="430">
        <v>7461.3</v>
      </c>
      <c r="E16" s="430">
        <v>7610.5259999999998</v>
      </c>
      <c r="F16" s="430">
        <v>7762.7365200000004</v>
      </c>
      <c r="G16" s="430">
        <v>7917.9912504000004</v>
      </c>
      <c r="H16" s="282" t="s">
        <v>419</v>
      </c>
    </row>
    <row r="17" spans="1:8">
      <c r="A17" s="166" t="s">
        <v>104</v>
      </c>
      <c r="B17" s="429">
        <v>0</v>
      </c>
      <c r="C17" s="430">
        <v>0</v>
      </c>
      <c r="D17" s="430">
        <v>0</v>
      </c>
      <c r="E17" s="430">
        <v>0</v>
      </c>
      <c r="F17" s="430">
        <v>0</v>
      </c>
      <c r="G17" s="430">
        <v>0</v>
      </c>
      <c r="H17" s="282"/>
    </row>
    <row r="18" spans="1:8">
      <c r="A18" s="166" t="s">
        <v>105</v>
      </c>
      <c r="B18" s="429">
        <v>0</v>
      </c>
      <c r="C18" s="430">
        <v>0</v>
      </c>
      <c r="D18" s="430">
        <v>0</v>
      </c>
      <c r="E18" s="430">
        <v>0</v>
      </c>
      <c r="F18" s="430">
        <v>0</v>
      </c>
      <c r="G18" s="430">
        <v>0</v>
      </c>
      <c r="H18" s="282"/>
    </row>
    <row r="19" spans="1:8">
      <c r="A19" s="267"/>
      <c r="B19" s="281"/>
      <c r="C19" s="280"/>
      <c r="D19" s="280"/>
      <c r="E19" s="280"/>
      <c r="F19" s="280"/>
      <c r="G19" s="280"/>
      <c r="H19" s="278"/>
    </row>
    <row r="20" spans="1:8">
      <c r="B20" s="171"/>
      <c r="C20" s="270"/>
      <c r="D20" s="270"/>
      <c r="E20" s="270"/>
      <c r="F20" s="270"/>
      <c r="G20" s="270"/>
      <c r="H20" s="282"/>
    </row>
    <row r="21" spans="1:8">
      <c r="A21" s="157" t="s">
        <v>78</v>
      </c>
      <c r="B21" s="276"/>
      <c r="C21" s="277"/>
      <c r="D21" s="277"/>
      <c r="E21" s="277"/>
      <c r="F21" s="277"/>
      <c r="G21" s="277"/>
      <c r="H21" s="284"/>
    </row>
    <row r="22" spans="1:8">
      <c r="A22" s="166"/>
      <c r="B22" s="171"/>
      <c r="C22" s="270"/>
      <c r="D22" s="270"/>
      <c r="E22" s="270"/>
      <c r="F22" s="270"/>
      <c r="G22" s="270"/>
      <c r="H22" s="282"/>
    </row>
    <row r="23" spans="1:8">
      <c r="A23" s="213" t="s">
        <v>63</v>
      </c>
      <c r="B23" s="275">
        <v>0.02</v>
      </c>
      <c r="C23" s="226">
        <v>0</v>
      </c>
      <c r="D23" s="226">
        <v>0.02</v>
      </c>
      <c r="E23" s="226">
        <v>0.02</v>
      </c>
      <c r="F23" s="226">
        <v>0.02</v>
      </c>
      <c r="G23" s="226">
        <v>0.02</v>
      </c>
      <c r="H23" s="285"/>
    </row>
    <row r="24" spans="1:8">
      <c r="A24" s="166"/>
      <c r="H24" s="163"/>
    </row>
    <row r="25" spans="1:8">
      <c r="A25" s="213" t="s">
        <v>92</v>
      </c>
      <c r="B25" s="195"/>
      <c r="C25" s="195"/>
      <c r="D25" s="195"/>
      <c r="E25" s="195"/>
      <c r="F25" s="195"/>
      <c r="G25" s="195"/>
      <c r="H25" s="254"/>
    </row>
    <row r="26" spans="1:8">
      <c r="A26" s="401" t="s">
        <v>150</v>
      </c>
      <c r="B26" s="226">
        <v>0.29249999999999998</v>
      </c>
      <c r="C26" s="226">
        <v>0.29249999999999998</v>
      </c>
      <c r="D26" s="226">
        <v>0.29249999999999998</v>
      </c>
      <c r="E26" s="226">
        <v>0.29249999999999998</v>
      </c>
      <c r="F26" s="226">
        <v>0.29249999999999998</v>
      </c>
      <c r="G26" s="226">
        <v>0.29249999999999998</v>
      </c>
      <c r="H26" s="289" t="s">
        <v>109</v>
      </c>
    </row>
    <row r="27" spans="1:8">
      <c r="A27" s="401" t="s">
        <v>151</v>
      </c>
      <c r="B27" s="226">
        <v>0.1525</v>
      </c>
      <c r="C27" s="226">
        <v>0.1525</v>
      </c>
      <c r="D27" s="226">
        <v>0.1525</v>
      </c>
      <c r="E27" s="226">
        <v>0.1525</v>
      </c>
      <c r="F27" s="226">
        <v>0.1525</v>
      </c>
      <c r="G27" s="226">
        <v>0.1525</v>
      </c>
      <c r="H27" s="289" t="s">
        <v>109</v>
      </c>
    </row>
    <row r="28" spans="1:8" hidden="1">
      <c r="A28" s="206" t="s">
        <v>93</v>
      </c>
      <c r="B28" s="226"/>
      <c r="C28" s="226"/>
      <c r="D28" s="226"/>
      <c r="E28" s="226"/>
      <c r="F28" s="226"/>
      <c r="G28" s="226"/>
      <c r="H28" s="289" t="s">
        <v>109</v>
      </c>
    </row>
    <row r="29" spans="1:8" hidden="1">
      <c r="A29" s="206" t="s">
        <v>94</v>
      </c>
      <c r="B29" s="226"/>
      <c r="C29" s="226"/>
      <c r="D29" s="226"/>
      <c r="E29" s="226"/>
      <c r="F29" s="226"/>
      <c r="G29" s="226"/>
      <c r="H29" s="289" t="s">
        <v>109</v>
      </c>
    </row>
    <row r="30" spans="1:8">
      <c r="A30" s="206" t="s">
        <v>70</v>
      </c>
      <c r="B30" s="226">
        <v>6.2E-2</v>
      </c>
      <c r="C30" s="226">
        <v>6.2E-2</v>
      </c>
      <c r="D30" s="226">
        <v>6.2E-2</v>
      </c>
      <c r="E30" s="226">
        <v>6.2E-2</v>
      </c>
      <c r="F30" s="226">
        <v>6.2E-2</v>
      </c>
      <c r="G30" s="226">
        <v>6.2E-2</v>
      </c>
      <c r="H30" s="289" t="s">
        <v>109</v>
      </c>
    </row>
    <row r="31" spans="1:8" hidden="1">
      <c r="A31" s="206" t="s">
        <v>95</v>
      </c>
      <c r="B31" s="228">
        <v>137700</v>
      </c>
      <c r="C31" s="228">
        <v>137700</v>
      </c>
      <c r="D31" s="228">
        <v>137700</v>
      </c>
      <c r="E31" s="228">
        <v>137700</v>
      </c>
      <c r="F31" s="228">
        <v>137700</v>
      </c>
      <c r="G31" s="228">
        <v>137700</v>
      </c>
      <c r="H31" s="283"/>
    </row>
    <row r="32" spans="1:8">
      <c r="A32" s="206" t="s">
        <v>96</v>
      </c>
      <c r="B32" s="226">
        <v>1.4500000000000001E-2</v>
      </c>
      <c r="C32" s="226">
        <v>1.4500000000000001E-2</v>
      </c>
      <c r="D32" s="226">
        <v>1.4500000000000001E-2</v>
      </c>
      <c r="E32" s="226">
        <v>1.4500000000000001E-2</v>
      </c>
      <c r="F32" s="226">
        <v>1.4500000000000001E-2</v>
      </c>
      <c r="G32" s="226">
        <v>1.4500000000000001E-2</v>
      </c>
      <c r="H32" s="289" t="s">
        <v>110</v>
      </c>
    </row>
    <row r="33" spans="1:8">
      <c r="A33" s="206" t="s">
        <v>97</v>
      </c>
      <c r="B33" s="271">
        <v>0.05</v>
      </c>
      <c r="C33" s="226">
        <v>0.05</v>
      </c>
      <c r="D33" s="226">
        <v>0.05</v>
      </c>
      <c r="E33" s="226">
        <v>0.05</v>
      </c>
      <c r="F33" s="226">
        <v>0.05</v>
      </c>
      <c r="G33" s="226">
        <v>0.05</v>
      </c>
      <c r="H33" s="285"/>
    </row>
    <row r="34" spans="1:8" ht="12" hidden="1" customHeight="1">
      <c r="A34" s="274"/>
      <c r="B34" s="229"/>
      <c r="C34" s="230"/>
      <c r="D34" s="230"/>
      <c r="E34" s="230"/>
      <c r="F34" s="230"/>
      <c r="G34" s="230"/>
      <c r="H34" s="286"/>
    </row>
    <row r="35" spans="1:8">
      <c r="A35" s="213" t="s">
        <v>481</v>
      </c>
      <c r="B35" s="231"/>
      <c r="C35" s="231"/>
      <c r="D35" s="231"/>
      <c r="E35" s="231"/>
      <c r="F35" s="231"/>
      <c r="G35" s="231"/>
      <c r="H35" s="289" t="str">
        <f>"Annual rate per employee"</f>
        <v>Annual rate per employee</v>
      </c>
    </row>
    <row r="36" spans="1:8" ht="12" customHeight="1">
      <c r="A36" s="274" t="s">
        <v>460</v>
      </c>
      <c r="B36" s="229">
        <v>0</v>
      </c>
      <c r="C36" s="230">
        <v>0</v>
      </c>
      <c r="D36" s="230">
        <v>0</v>
      </c>
      <c r="E36" s="230">
        <v>0</v>
      </c>
      <c r="F36" s="230">
        <v>0</v>
      </c>
      <c r="G36" s="230">
        <v>0</v>
      </c>
      <c r="H36" s="286"/>
    </row>
    <row r="37" spans="1:8" ht="12" customHeight="1">
      <c r="A37" s="274" t="s">
        <v>461</v>
      </c>
      <c r="B37" s="229">
        <v>5040</v>
      </c>
      <c r="C37" s="230">
        <v>5292</v>
      </c>
      <c r="D37" s="230">
        <v>5556.6</v>
      </c>
      <c r="E37" s="230">
        <v>5834.43</v>
      </c>
      <c r="F37" s="230">
        <v>6126.1514999999999</v>
      </c>
      <c r="G37" s="230">
        <v>6432.4590749999998</v>
      </c>
      <c r="H37" s="286"/>
    </row>
    <row r="38" spans="1:8" s="435" customFormat="1" ht="12" hidden="1" customHeight="1">
      <c r="A38" s="453"/>
      <c r="B38" s="454"/>
      <c r="C38" s="455"/>
      <c r="D38" s="455"/>
      <c r="E38" s="455"/>
      <c r="F38" s="455"/>
      <c r="G38" s="455"/>
      <c r="H38" s="456"/>
    </row>
    <row r="39" spans="1:8" hidden="1">
      <c r="A39" s="206"/>
      <c r="B39" s="231"/>
      <c r="C39" s="231"/>
      <c r="D39" s="231"/>
      <c r="E39" s="231"/>
      <c r="F39" s="231"/>
      <c r="G39" s="231"/>
      <c r="H39" s="286"/>
    </row>
    <row r="40" spans="1:8">
      <c r="A40" s="206" t="s">
        <v>98</v>
      </c>
      <c r="B40" s="229"/>
      <c r="C40" s="229"/>
      <c r="D40" s="229"/>
      <c r="E40" s="229"/>
      <c r="F40" s="229"/>
      <c r="G40" s="229">
        <v>0</v>
      </c>
      <c r="H40" s="289" t="s">
        <v>111</v>
      </c>
    </row>
    <row r="41" spans="1:8" hidden="1">
      <c r="A41" s="206" t="s">
        <v>99</v>
      </c>
      <c r="B41" s="227"/>
      <c r="C41" s="227"/>
      <c r="D41" s="227"/>
      <c r="E41" s="227"/>
      <c r="F41" s="227"/>
      <c r="G41" s="227"/>
      <c r="H41" s="286"/>
    </row>
    <row r="42" spans="1:8" hidden="1">
      <c r="A42" s="206" t="s">
        <v>100</v>
      </c>
      <c r="B42" s="231"/>
      <c r="C42" s="231"/>
      <c r="D42" s="231"/>
      <c r="E42" s="231"/>
      <c r="F42" s="231"/>
      <c r="G42" s="231"/>
      <c r="H42" s="286"/>
    </row>
    <row r="43" spans="1:8">
      <c r="A43" s="206" t="s">
        <v>101</v>
      </c>
      <c r="B43" s="227">
        <v>5.0000000000000001E-3</v>
      </c>
      <c r="C43" s="227">
        <v>2.9499999999999998E-2</v>
      </c>
      <c r="D43" s="227">
        <v>2.9499999999999998E-2</v>
      </c>
      <c r="E43" s="227">
        <v>2.9499999999999998E-2</v>
      </c>
      <c r="F43" s="227">
        <v>2.9499999999999998E-2</v>
      </c>
      <c r="G43" s="227">
        <v>2.9499999999999998E-2</v>
      </c>
      <c r="H43" s="289" t="s">
        <v>109</v>
      </c>
    </row>
    <row r="44" spans="1:8">
      <c r="A44" s="206" t="s">
        <v>102</v>
      </c>
      <c r="B44" s="231">
        <v>32500</v>
      </c>
      <c r="C44" s="231">
        <v>33400</v>
      </c>
      <c r="D44" s="231">
        <v>33400</v>
      </c>
      <c r="E44" s="231">
        <v>33400</v>
      </c>
      <c r="F44" s="231">
        <v>33400</v>
      </c>
      <c r="G44" s="231">
        <v>33400</v>
      </c>
      <c r="H44" s="286"/>
    </row>
    <row r="45" spans="1:8">
      <c r="A45" s="401" t="s">
        <v>152</v>
      </c>
      <c r="B45" s="405">
        <v>5.0000000000000001E-4</v>
      </c>
      <c r="C45" s="405">
        <v>5.0000000000000001E-4</v>
      </c>
      <c r="D45" s="405">
        <v>5.0000000000000001E-4</v>
      </c>
      <c r="E45" s="405">
        <v>5.0000000000000001E-4</v>
      </c>
      <c r="F45" s="405">
        <v>5.0000000000000001E-4</v>
      </c>
      <c r="G45" s="405">
        <v>5.0000000000000001E-4</v>
      </c>
      <c r="H45" s="289" t="s">
        <v>109</v>
      </c>
    </row>
    <row r="46" spans="1:8">
      <c r="A46" s="409" t="s">
        <v>149</v>
      </c>
      <c r="B46" s="407">
        <v>5.8999999999999999E-3</v>
      </c>
      <c r="C46" s="407">
        <v>5.8999999999999999E-3</v>
      </c>
      <c r="D46" s="407">
        <v>5.8999999999999999E-3</v>
      </c>
      <c r="E46" s="407">
        <v>5.8999999999999999E-3</v>
      </c>
      <c r="F46" s="407">
        <v>5.8999999999999999E-3</v>
      </c>
      <c r="G46" s="407">
        <v>5.8999999999999999E-3</v>
      </c>
      <c r="H46" s="289" t="s">
        <v>109</v>
      </c>
    </row>
    <row r="47" spans="1:8" ht="11.45" customHeight="1">
      <c r="A47" s="406" t="s">
        <v>148</v>
      </c>
      <c r="B47" s="408">
        <v>36000</v>
      </c>
      <c r="C47" s="408">
        <v>36000</v>
      </c>
      <c r="D47" s="408">
        <v>36000</v>
      </c>
      <c r="E47" s="408">
        <v>36000</v>
      </c>
      <c r="F47" s="408">
        <v>36000</v>
      </c>
      <c r="G47" s="408">
        <v>36000</v>
      </c>
      <c r="H47" s="404"/>
    </row>
  </sheetData>
  <mergeCells count="1">
    <mergeCell ref="H5:H6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E0A1D-1B64-48DD-86BC-EF8BB3608D4A}">
  <sheetPr codeName="Sheet4">
    <tabColor theme="8" tint="-0.499984740745262"/>
    <pageSetUpPr autoPageBreaks="0"/>
  </sheetPr>
  <dimension ref="B1:BD157"/>
  <sheetViews>
    <sheetView showGridLines="0" zoomScaleNormal="100" zoomScaleSheetLayoutView="40" workbookViewId="0">
      <selection activeCell="B6" sqref="B6"/>
    </sheetView>
  </sheetViews>
  <sheetFormatPr defaultColWidth="9.140625" defaultRowHeight="12" outlineLevelRow="1"/>
  <cols>
    <col min="1" max="1" width="3.42578125" style="290" customWidth="1" collapsed="1"/>
    <col min="2" max="3" width="18.7109375" style="290" customWidth="1" collapsed="1"/>
    <col min="4" max="8" width="18.85546875" style="290" customWidth="1" collapsed="1"/>
    <col min="9" max="10" width="9.140625" style="290" collapsed="1"/>
    <col min="11" max="11" width="15" style="290" customWidth="1" collapsed="1"/>
    <col min="12" max="12" width="23.42578125" style="290" customWidth="1" collapsed="1"/>
    <col min="13" max="28" width="11.28515625" style="290" customWidth="1" collapsed="1"/>
    <col min="29" max="30" width="9.140625" style="290" collapsed="1"/>
    <col min="31" max="35" width="9.140625" style="290"/>
    <col min="36" max="40" width="9.140625" style="290" customWidth="1"/>
    <col min="41" max="56" width="9.140625" style="290"/>
    <col min="57" max="16384" width="9.140625" style="290" collapsed="1"/>
  </cols>
  <sheetData>
    <row r="1" spans="2:28" ht="8.25" customHeight="1" thickBot="1"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</row>
    <row r="2" spans="2:28" ht="15">
      <c r="K2" s="526" t="s">
        <v>125</v>
      </c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527"/>
      <c r="AB2" s="528"/>
    </row>
    <row r="3" spans="2:28">
      <c r="D3" s="398" t="s">
        <v>124</v>
      </c>
      <c r="E3" s="397"/>
      <c r="F3" s="397"/>
      <c r="G3" s="397"/>
      <c r="H3" s="397"/>
      <c r="K3" s="297"/>
      <c r="L3" s="296"/>
      <c r="M3" s="396" t="str">
        <f>'Cash Flow'!C5</f>
        <v>Year 0</v>
      </c>
      <c r="N3" s="394"/>
      <c r="O3" s="394"/>
      <c r="P3" s="394"/>
      <c r="Q3" s="395" t="str">
        <f>'Cash Flow'!Q5</f>
        <v>Year 1</v>
      </c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3"/>
    </row>
    <row r="4" spans="2:28" ht="12.75" thickBot="1">
      <c r="E4" s="225"/>
      <c r="F4" s="225"/>
      <c r="G4" s="225"/>
      <c r="K4" s="297"/>
      <c r="L4" s="296"/>
      <c r="M4" s="362" t="s">
        <v>8</v>
      </c>
      <c r="N4" s="392" t="s">
        <v>9</v>
      </c>
      <c r="O4" s="392" t="s">
        <v>10</v>
      </c>
      <c r="P4" s="392" t="s">
        <v>11</v>
      </c>
      <c r="Q4" s="361" t="s">
        <v>0</v>
      </c>
      <c r="R4" s="361" t="s">
        <v>1</v>
      </c>
      <c r="S4" s="361" t="s">
        <v>2</v>
      </c>
      <c r="T4" s="361" t="s">
        <v>3</v>
      </c>
      <c r="U4" s="361" t="s">
        <v>4</v>
      </c>
      <c r="V4" s="361" t="s">
        <v>5</v>
      </c>
      <c r="W4" s="361" t="s">
        <v>6</v>
      </c>
      <c r="X4" s="361" t="s">
        <v>7</v>
      </c>
      <c r="Y4" s="361" t="s">
        <v>8</v>
      </c>
      <c r="Z4" s="361" t="s">
        <v>9</v>
      </c>
      <c r="AA4" s="361" t="s">
        <v>10</v>
      </c>
      <c r="AB4" s="360" t="s">
        <v>11</v>
      </c>
    </row>
    <row r="5" spans="2:28" ht="43.5" customHeight="1" thickBot="1">
      <c r="B5" s="379"/>
      <c r="C5" s="566"/>
      <c r="D5" s="567"/>
      <c r="E5" s="391" t="str">
        <f>IF(E3="",MYP!D6,E3)</f>
        <v>2020-21</v>
      </c>
      <c r="F5" s="390" t="str">
        <f>IF(F3="",MYP!E6,F3)</f>
        <v>2021-22</v>
      </c>
      <c r="G5" s="389" t="str">
        <f>IF(G3="",MYP!F6,G3)</f>
        <v>2022-23</v>
      </c>
      <c r="H5" s="388" t="str">
        <f>IF(H3="",MYP!G6,H3)</f>
        <v>2023-24</v>
      </c>
      <c r="K5" s="297"/>
      <c r="L5" s="342" t="s">
        <v>123</v>
      </c>
      <c r="M5" s="304" t="e">
        <f>IF('Cash Flow'!K8="Actuals",'Cash Flow'!K333,NA())</f>
        <v>#N/A</v>
      </c>
      <c r="N5" s="304" t="e">
        <f>IF('Cash Flow'!L8="Actuals",'Cash Flow'!L333,NA())</f>
        <v>#N/A</v>
      </c>
      <c r="O5" s="304" t="e">
        <f>IF('Cash Flow'!M8="Actuals",'Cash Flow'!M333,NA())</f>
        <v>#N/A</v>
      </c>
      <c r="P5" s="304" t="e">
        <f>IF('Cash Flow'!N8="Actuals",'Cash Flow'!N333,NA())</f>
        <v>#N/A</v>
      </c>
      <c r="Q5" s="296" t="e">
        <f>IF('Cash Flow'!Q8="Actuals",'Cash Flow'!Q333,NA())</f>
        <v>#N/A</v>
      </c>
      <c r="R5" s="296" t="e">
        <f>IF('Cash Flow'!R8="Actuals",'Cash Flow'!R333,NA())</f>
        <v>#N/A</v>
      </c>
      <c r="S5" s="296" t="e">
        <f>IF('Cash Flow'!S8="Actuals",'Cash Flow'!S333,NA())</f>
        <v>#N/A</v>
      </c>
      <c r="T5" s="296" t="e">
        <f>IF('Cash Flow'!T8="Actuals",'Cash Flow'!T333,NA())</f>
        <v>#N/A</v>
      </c>
      <c r="U5" s="296" t="e">
        <f>IF('Cash Flow'!U8="Actuals",'Cash Flow'!U333,NA())</f>
        <v>#N/A</v>
      </c>
      <c r="V5" s="296" t="e">
        <f>IF('Cash Flow'!V8="Actuals",'Cash Flow'!V333,NA())</f>
        <v>#N/A</v>
      </c>
      <c r="W5" s="296" t="e">
        <f>IF('Cash Flow'!W8="Actuals",'Cash Flow'!W333,NA())</f>
        <v>#N/A</v>
      </c>
      <c r="X5" s="296" t="e">
        <f>IF('Cash Flow'!X8="Actuals",'Cash Flow'!X333,NA())</f>
        <v>#N/A</v>
      </c>
      <c r="Y5" s="296" t="e">
        <f>IF('Cash Flow'!Y8="Actuals",'Cash Flow'!Y333,NA())</f>
        <v>#N/A</v>
      </c>
      <c r="Z5" s="296" t="e">
        <f>IF('Cash Flow'!Z8="Actuals",'Cash Flow'!Z333,NA())</f>
        <v>#N/A</v>
      </c>
      <c r="AA5" s="296" t="e">
        <f>IF('Cash Flow'!AA8="Actuals",'Cash Flow'!AA333,NA())</f>
        <v>#N/A</v>
      </c>
      <c r="AB5" s="295" t="e">
        <f>IF('Cash Flow'!AB8="Actuals",'Cash Flow'!AB333,NA())</f>
        <v>#N/A</v>
      </c>
    </row>
    <row r="6" spans="2:28" ht="35.25" customHeight="1" thickTop="1">
      <c r="B6" s="374"/>
      <c r="C6" s="553"/>
      <c r="D6" s="554"/>
      <c r="E6" s="373" t="str">
        <f>IF(RIGHT(MYP!$A$3,2)=RIGHT(E5,2),"Current Forecast","Projected Budget")</f>
        <v>Projected Budget</v>
      </c>
      <c r="F6" s="372" t="str">
        <f>IF(RIGHT(MYP!$A$3,2)=RIGHT(F5,2),"Current Forecast","Projected Budget")</f>
        <v>Projected Budget</v>
      </c>
      <c r="G6" s="372" t="str">
        <f>IF(RIGHT(MYP!$A$3,2)=RIGHT(G5,2),"Current Forecast","Projected Budget")</f>
        <v>Projected Budget</v>
      </c>
      <c r="H6" s="372" t="str">
        <f>IF(RIGHT(MYP!$A$3,2)=RIGHT(H5,2),"Current Forecast","Projected Budget")</f>
        <v>Projected Budget</v>
      </c>
      <c r="K6" s="297"/>
      <c r="L6" s="342" t="s">
        <v>122</v>
      </c>
      <c r="M6" s="304">
        <f>IF(OR('Cash Flow'!K8="Forecast",'Cash Flow'!L8="Forecast"),'Cash Flow'!K333,NA())</f>
        <v>69866.121999999959</v>
      </c>
      <c r="N6" s="304">
        <f>IF(OR('Cash Flow'!L8="Forecast",'Cash Flow'!M8="Forecast"),'Cash Flow'!L333,NA())</f>
        <v>32557.807999999961</v>
      </c>
      <c r="O6" s="304">
        <f>IF(OR('Cash Flow'!M8="Forecast",'Cash Flow'!N8="Forecast"),'Cash Flow'!M333,NA())</f>
        <v>66386.943999999945</v>
      </c>
      <c r="P6" s="304">
        <f>IF(OR('Cash Flow'!N8="Forecast",'Cash Flow'!O8="Forecast"),'Cash Flow'!N333,NA())</f>
        <v>51437.079999999929</v>
      </c>
      <c r="Q6" s="304">
        <f>IF(OR('Cash Flow'!Q8="Forecast",'Cash Flow'!R8="Forecast"),'Cash Flow'!Q333,NA())</f>
        <v>-3108.001402079266</v>
      </c>
      <c r="R6" s="350">
        <f>IF(OR('Cash Flow'!R8="Forecast",'Cash Flow'!S8="Forecast"),'Cash Flow'!R333,NA())</f>
        <v>153967.23388367231</v>
      </c>
      <c r="S6" s="350">
        <f>IF(OR('Cash Flow'!S8="Forecast",'Cash Flow'!T8="Forecast"),'Cash Flow'!S333,NA())</f>
        <v>93142.316919423931</v>
      </c>
      <c r="T6" s="350">
        <f>IF(OR('Cash Flow'!T8="Forecast",'Cash Flow'!U8="Forecast"),'Cash Flow'!T333,NA())</f>
        <v>10115.733288508884</v>
      </c>
      <c r="U6" s="350">
        <f>IF(OR('Cash Flow'!U8="Forecast",'Cash Flow'!V8="Forecast"),'Cash Flow'!U333,NA())</f>
        <v>332560.24355844763</v>
      </c>
      <c r="V6" s="350">
        <f>IF(OR('Cash Flow'!V8="Forecast",'Cash Flow'!W8="Forecast"),'Cash Flow'!V333,NA())</f>
        <v>252232.4099275326</v>
      </c>
      <c r="W6" s="350">
        <f>IF(OR('Cash Flow'!W8="Forecast",'Cash Flow'!X8="Forecast"),'Cash Flow'!W333,NA())</f>
        <v>145330.57629661757</v>
      </c>
      <c r="X6" s="350">
        <f>IF(OR('Cash Flow'!X8="Forecast",'Cash Flow'!Y8="Forecast"),'Cash Flow'!X333,NA())</f>
        <v>352043.02391570254</v>
      </c>
      <c r="Y6" s="350">
        <f>IF(OR('Cash Flow'!Y8="Forecast",'Cash Flow'!Z8="Forecast"),'Cash Flow'!Y333,NA())</f>
        <v>245391.1902847875</v>
      </c>
      <c r="Z6" s="350">
        <f>IF(OR('Cash Flow'!Z8="Forecast",'Cash Flow'!AA8="Forecast"),'Cash Flow'!Z333,NA())</f>
        <v>138489.35665387247</v>
      </c>
      <c r="AA6" s="350">
        <f>IF(OR('Cash Flow'!AA8="Forecast",'Cash Flow'!AB8="Forecast"),'Cash Flow'!AA333,NA())</f>
        <v>345201.80427295744</v>
      </c>
      <c r="AB6" s="383">
        <f>IF(OR('Cash Flow'!AB8="Forecast",'Cash Flow'!AC8="Forecast"),'Cash Flow'!AB333,NA())</f>
        <v>278424.2206420424</v>
      </c>
    </row>
    <row r="7" spans="2:28" ht="15.75" customHeight="1" outlineLevel="1">
      <c r="B7" s="557" t="s">
        <v>14</v>
      </c>
      <c r="C7" s="559" t="str">
        <f>MYP!B12</f>
        <v>Revenue from Local Sources</v>
      </c>
      <c r="D7" s="560"/>
      <c r="E7" s="370">
        <f>INDEX(MYP!$B$6:$I$37,MATCH(Graphs!$C7,MYP!$B$6:$B$37,0),MATCH(Graphs!E$5,MYP!$B$6:$I$6,0))</f>
        <v>1000</v>
      </c>
      <c r="F7" s="369">
        <f>INDEX(MYP!$B$6:$I$37,MATCH(Graphs!$C7,MYP!$B$6:$B$37,0),MATCH(Graphs!F$5,MYP!$B$6:$I$6,0))</f>
        <v>1000</v>
      </c>
      <c r="G7" s="387">
        <f>INDEX(MYP!$B$6:$I$37,MATCH(Graphs!$C7,MYP!$B$6:$B$37,0),MATCH(Graphs!G$5,MYP!$B$6:$I$6,0))</f>
        <v>1000</v>
      </c>
      <c r="H7" s="386">
        <f>INDEX(MYP!$B$6:$I$37,MATCH(Graphs!$C7,MYP!$B$6:$B$37,0),MATCH(Graphs!H$5,MYP!$B$6:$I$6,0))</f>
        <v>1000</v>
      </c>
      <c r="K7" s="385"/>
      <c r="L7" s="342" t="str">
        <f>K7&amp;" Months Payroll (Year 2)"</f>
        <v xml:space="preserve"> Months Payroll (Year 2)</v>
      </c>
      <c r="M7" s="348" t="e">
        <f>IFERROR(IF($K7="",NA(),(MYP!$E$21+MYP!$E$22)*$K7/12),NA())</f>
        <v>#N/A</v>
      </c>
      <c r="N7" s="348" t="e">
        <f>IFERROR(IF($K7="",NA(),(MYP!$E$21+MYP!$E$22)*$K7/12),NA())</f>
        <v>#N/A</v>
      </c>
      <c r="O7" s="348" t="e">
        <f>IFERROR(IF($K7="",NA(),(MYP!$E$21+MYP!$E$22)*$K7/12),NA())</f>
        <v>#N/A</v>
      </c>
      <c r="P7" s="348" t="e">
        <f>IFERROR(IF($K7="",NA(),(MYP!$E$21+MYP!$E$22)*$K7/12),NA())</f>
        <v>#N/A</v>
      </c>
      <c r="Q7" s="350" t="e">
        <f>IFERROR(IF($K7="",NA(),(MYP!$E$21+MYP!$E$22)*$K7/12),NA())</f>
        <v>#N/A</v>
      </c>
      <c r="R7" s="350" t="e">
        <f>IFERROR(IF($K7="",NA(),(MYP!$E$21+MYP!$E$22)*$K7/12),NA())</f>
        <v>#N/A</v>
      </c>
      <c r="S7" s="350" t="e">
        <f>IFERROR(IF($K7="",NA(),(MYP!$E$21+MYP!$E$22)*$K7/12),NA())</f>
        <v>#N/A</v>
      </c>
      <c r="T7" s="350" t="e">
        <f>IFERROR(IF($K7="",NA(),(MYP!$E$21+MYP!$E$22)*$K7/12),NA())</f>
        <v>#N/A</v>
      </c>
      <c r="U7" s="350" t="e">
        <f>IFERROR(IF($K7="",NA(),(MYP!$E$21+MYP!$E$22)*$K7/12),NA())</f>
        <v>#N/A</v>
      </c>
      <c r="V7" s="350" t="e">
        <f>IFERROR(IF($K7="",NA(),(MYP!$E$21+MYP!$E$22)*$K7/12),NA())</f>
        <v>#N/A</v>
      </c>
      <c r="W7" s="350" t="e">
        <f>IFERROR(IF($K7="",NA(),(MYP!$E$21+MYP!$E$22)*$K7/12),NA())</f>
        <v>#N/A</v>
      </c>
      <c r="X7" s="350" t="e">
        <f>IFERROR(IF($K7="",NA(),(MYP!$E$21+MYP!$E$22)*$K7/12),NA())</f>
        <v>#N/A</v>
      </c>
      <c r="Y7" s="350" t="e">
        <f>IFERROR(IF($K7="",NA(),(MYP!$E$21+MYP!$E$22)*$K7/12),NA())</f>
        <v>#N/A</v>
      </c>
      <c r="Z7" s="350" t="e">
        <f>IFERROR(IF($K7="",NA(),(MYP!$E$21+MYP!$E$22)*$K7/12),NA())</f>
        <v>#N/A</v>
      </c>
      <c r="AA7" s="350" t="e">
        <f>IFERROR(IF($K7="",NA(),(MYP!$E$21+MYP!$E$22)*$K7/12),NA())</f>
        <v>#N/A</v>
      </c>
      <c r="AB7" s="383" t="e">
        <f>IFERROR(IF($K7="",NA(),(MYP!$E$21+MYP!$E$22)*$K7/12),NA())</f>
        <v>#N/A</v>
      </c>
    </row>
    <row r="8" spans="2:28" ht="15.75" customHeight="1" outlineLevel="1">
      <c r="B8" s="557"/>
      <c r="C8" s="561" t="str">
        <f>MYP!B13</f>
        <v>Intermediate Revenue Sources</v>
      </c>
      <c r="D8" s="562"/>
      <c r="E8" s="368">
        <f>INDEX(MYP!$B$6:$I$37,MATCH(Graphs!$C8,MYP!$B$6:$B$37,0),MATCH(Graphs!E$5,MYP!$B$6:$I$6,0))</f>
        <v>0</v>
      </c>
      <c r="F8" s="367">
        <f>INDEX(MYP!$B$6:$I$37,MATCH(Graphs!$C8,MYP!$B$6:$B$37,0),MATCH(Graphs!F$5,MYP!$B$6:$I$6,0))</f>
        <v>0</v>
      </c>
      <c r="G8" s="367">
        <f>INDEX(MYP!$B$6:$I$37,MATCH(Graphs!$C8,MYP!$B$6:$B$37,0),MATCH(Graphs!G$5,MYP!$B$6:$I$6,0))</f>
        <v>0</v>
      </c>
      <c r="H8" s="367">
        <f>INDEX(MYP!$B$6:$I$37,MATCH(Graphs!$C8,MYP!$B$6:$B$37,0),MATCH(Graphs!H$5,MYP!$B$6:$I$6,0))</f>
        <v>0</v>
      </c>
      <c r="K8" s="384"/>
      <c r="L8" s="342" t="str">
        <f>K8&amp;" Months Expense (Year 2)"</f>
        <v xml:space="preserve"> Months Expense (Year 2)</v>
      </c>
      <c r="M8" s="349" t="e">
        <f>IFERROR(IF($K8="",NA(),MYP!$E$30*$K8/12),NA())</f>
        <v>#N/A</v>
      </c>
      <c r="N8" s="349" t="e">
        <f>IFERROR(IF($K8="",NA(),MYP!$E$30*$K8/12),NA())</f>
        <v>#N/A</v>
      </c>
      <c r="O8" s="349" t="e">
        <f>IFERROR(IF($K8="",NA(),MYP!$E$30*$K8/12),NA())</f>
        <v>#N/A</v>
      </c>
      <c r="P8" s="349" t="e">
        <f>IFERROR(IF($K8="",NA(),MYP!$E$30*$K8/12),NA())</f>
        <v>#N/A</v>
      </c>
      <c r="Q8" s="350" t="e">
        <f>IFERROR(IF($K8="",NA(),MYP!$E$30*$K8/12),NA())</f>
        <v>#N/A</v>
      </c>
      <c r="R8" s="350" t="e">
        <f>IFERROR(IF($K8="",NA(),MYP!$E$30*$K8/12),NA())</f>
        <v>#N/A</v>
      </c>
      <c r="S8" s="350" t="e">
        <f>IFERROR(IF($K8="",NA(),MYP!$E$30*$K8/12),NA())</f>
        <v>#N/A</v>
      </c>
      <c r="T8" s="350" t="e">
        <f>IFERROR(IF($K8="",NA(),MYP!$E$30*$K8/12),NA())</f>
        <v>#N/A</v>
      </c>
      <c r="U8" s="350" t="e">
        <f>IFERROR(IF($K8="",NA(),MYP!$E$30*$K8/12),NA())</f>
        <v>#N/A</v>
      </c>
      <c r="V8" s="350" t="e">
        <f>IFERROR(IF($K8="",NA(),MYP!$E$30*$K8/12),NA())</f>
        <v>#N/A</v>
      </c>
      <c r="W8" s="350" t="e">
        <f>IFERROR(IF($K8="",NA(),MYP!$E$30*$K8/12),NA())</f>
        <v>#N/A</v>
      </c>
      <c r="X8" s="350" t="e">
        <f>IFERROR(IF($K8="",NA(),MYP!$E$30*$K8/12),NA())</f>
        <v>#N/A</v>
      </c>
      <c r="Y8" s="350" t="e">
        <f>IFERROR(IF($K8="",NA(),MYP!$E$30*$K8/12),NA())</f>
        <v>#N/A</v>
      </c>
      <c r="Z8" s="350" t="e">
        <f>IFERROR(IF($K8="",NA(),MYP!$E$30*$K8/12),NA())</f>
        <v>#N/A</v>
      </c>
      <c r="AA8" s="350" t="e">
        <f>IFERROR(IF($K8="",NA(),MYP!$E$30*$K8/12),NA())</f>
        <v>#N/A</v>
      </c>
      <c r="AB8" s="383" t="e">
        <f>IFERROR(IF($K8="",NA(),MYP!$E$30*$K8/12),NA())</f>
        <v>#N/A</v>
      </c>
    </row>
    <row r="9" spans="2:28" ht="15.75" customHeight="1">
      <c r="B9" s="557"/>
      <c r="C9" s="545" t="str">
        <f>MYP!B14</f>
        <v>State Revenue</v>
      </c>
      <c r="D9" s="546"/>
      <c r="E9" s="345">
        <f>INDEX(MYP!$B$6:$I$37,MATCH(Graphs!$C9,MYP!$B$6:$B$37,0),MATCH(Graphs!E$5,MYP!$B$6:$I$6,0))</f>
        <v>0</v>
      </c>
      <c r="F9" s="343">
        <f>INDEX(MYP!$B$6:$I$37,MATCH(Graphs!$C9,MYP!$B$6:$B$37,0),MATCH(Graphs!F$5,MYP!$B$6:$I$6,0))</f>
        <v>1185030</v>
      </c>
      <c r="G9" s="343">
        <f>INDEX(MYP!$B$6:$I$37,MATCH(Graphs!$C9,MYP!$B$6:$B$37,0),MATCH(Graphs!G$5,MYP!$B$6:$I$6,0))</f>
        <v>1864695.9</v>
      </c>
      <c r="H9" s="343">
        <f>INDEX(MYP!$B$6:$I$37,MATCH(Graphs!$C9,MYP!$B$6:$B$37,0),MATCH(Graphs!H$5,MYP!$B$6:$I$6,0))</f>
        <v>2543210.4240000001</v>
      </c>
      <c r="K9" s="297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5"/>
    </row>
    <row r="10" spans="2:28" ht="15.75" customHeight="1">
      <c r="B10" s="557"/>
      <c r="C10" s="545" t="str">
        <f>MYP!B15</f>
        <v>Federal Revenue</v>
      </c>
      <c r="D10" s="546"/>
      <c r="E10" s="345">
        <f>INDEX(MYP!$B$6:$I$37,MATCH(Graphs!$C10,MYP!$B$6:$B$37,0),MATCH(Graphs!E$5,MYP!$B$6:$I$6,0))</f>
        <v>491891.96</v>
      </c>
      <c r="F10" s="343">
        <f>INDEX(MYP!$B$6:$I$37,MATCH(Graphs!$C10,MYP!$B$6:$B$37,0),MATCH(Graphs!F$5,MYP!$B$6:$I$6,0))</f>
        <v>367789.53</v>
      </c>
      <c r="G10" s="343">
        <f>INDEX(MYP!$B$6:$I$37,MATCH(Graphs!$C10,MYP!$B$6:$B$37,0),MATCH(Graphs!G$5,MYP!$B$6:$I$6,0))</f>
        <v>255258</v>
      </c>
      <c r="H10" s="343">
        <f>INDEX(MYP!$B$6:$I$37,MATCH(Graphs!$C10,MYP!$B$6:$B$37,0),MATCH(Graphs!H$5,MYP!$B$6:$I$6,0))</f>
        <v>340344</v>
      </c>
      <c r="K10" s="297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5"/>
    </row>
    <row r="11" spans="2:28" s="410" customFormat="1" ht="15.75" customHeight="1">
      <c r="B11" s="557"/>
      <c r="C11" s="545" t="str">
        <f>MYP!B16</f>
        <v>Other Financing Sources</v>
      </c>
      <c r="D11" s="546"/>
      <c r="E11" s="345">
        <f>INDEX(MYP!$B$6:$I$37,MATCH(Graphs!$C11,MYP!$B$6:$B$37,0),MATCH(Graphs!E$5,MYP!$B$6:$I$6,0))</f>
        <v>0</v>
      </c>
      <c r="F11" s="343">
        <f>INDEX(MYP!$B$6:$I$37,MATCH(Graphs!$C11,MYP!$B$6:$B$37,0),MATCH(Graphs!F$5,MYP!$B$6:$I$6,0))</f>
        <v>81000</v>
      </c>
      <c r="G11" s="343">
        <f>INDEX(MYP!$B$6:$I$37,MATCH(Graphs!$C11,MYP!$B$6:$B$37,0),MATCH(Graphs!G$5,MYP!$B$6:$I$6,0))</f>
        <v>0</v>
      </c>
      <c r="H11" s="343">
        <f>INDEX(MYP!$B$6:$I$37,MATCH(Graphs!$C11,MYP!$B$6:$B$37,0),MATCH(Graphs!H$5,MYP!$B$6:$I$6,0))</f>
        <v>0</v>
      </c>
      <c r="K11" s="297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5"/>
    </row>
    <row r="12" spans="2:28" ht="15.75" customHeight="1">
      <c r="B12" s="557"/>
      <c r="C12" s="568" t="str">
        <f>MYP!B17</f>
        <v>Other Items</v>
      </c>
      <c r="D12" s="569"/>
      <c r="E12" s="359">
        <f>INDEX(MYP!$B$6:$I$37,MATCH(Graphs!$C12,MYP!$B$6:$B$37,0),MATCH(Graphs!E$5,MYP!$B$6:$I$6,0))</f>
        <v>0</v>
      </c>
      <c r="F12" s="358">
        <f>INDEX(MYP!$B$6:$I$37,MATCH(Graphs!$C12,MYP!$B$6:$B$37,0),MATCH(Graphs!F$5,MYP!$B$6:$I$6,0))</f>
        <v>0</v>
      </c>
      <c r="G12" s="358">
        <f>INDEX(MYP!$B$6:$I$37,MATCH(Graphs!$C12,MYP!$B$6:$B$37,0),MATCH(Graphs!G$5,MYP!$B$6:$I$6,0))</f>
        <v>0</v>
      </c>
      <c r="H12" s="358">
        <f>INDEX(MYP!$B$6:$I$37,MATCH(Graphs!$C12,MYP!$B$6:$B$37,0),MATCH(Graphs!H$5,MYP!$B$6:$I$6,0))</f>
        <v>0</v>
      </c>
      <c r="K12" s="297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5"/>
    </row>
    <row r="13" spans="2:28" ht="15.75" customHeight="1" thickBot="1">
      <c r="B13" s="558"/>
      <c r="C13" s="555" t="s">
        <v>15</v>
      </c>
      <c r="D13" s="556"/>
      <c r="E13" s="357">
        <f>SUM(E7:E12)</f>
        <v>492891.96</v>
      </c>
      <c r="F13" s="356">
        <f>SUM(F7:F12)</f>
        <v>1634819.53</v>
      </c>
      <c r="G13" s="356">
        <f>SUM(G7:G12)</f>
        <v>2120953.9</v>
      </c>
      <c r="H13" s="356">
        <f>SUM(H7:H12)</f>
        <v>2884554.4240000001</v>
      </c>
      <c r="K13" s="297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5"/>
    </row>
    <row r="14" spans="2:28" ht="10.5" customHeight="1">
      <c r="B14" s="355"/>
      <c r="C14" s="354"/>
      <c r="D14" s="353"/>
      <c r="E14" s="352"/>
      <c r="F14" s="351"/>
      <c r="G14" s="351"/>
      <c r="H14" s="351"/>
      <c r="K14" s="297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5"/>
    </row>
    <row r="15" spans="2:28" ht="15.75" customHeight="1">
      <c r="B15" s="541" t="s">
        <v>16</v>
      </c>
      <c r="C15" s="543" t="str">
        <f>MYP!B21</f>
        <v>Personnel Services-Salaries</v>
      </c>
      <c r="D15" s="544"/>
      <c r="E15" s="345">
        <f>INDEX(MYP!$B$6:$I$37,MATCH(Graphs!$C15,MYP!$B$6:$B$37,0),MATCH(Graphs!E$5,MYP!$B$6:$I$6,0))</f>
        <v>168000</v>
      </c>
      <c r="F15" s="343">
        <f>INDEX(MYP!$B$6:$I$37,MATCH(Graphs!$C15,MYP!$B$6:$B$37,0),MATCH(Graphs!F$5,MYP!$B$6:$I$6,0))</f>
        <v>622300</v>
      </c>
      <c r="G15" s="343">
        <f>INDEX(MYP!$B$6:$I$37,MATCH(Graphs!$C15,MYP!$B$6:$B$37,0),MATCH(Graphs!G$5,MYP!$B$6:$I$6,0))</f>
        <v>882160</v>
      </c>
      <c r="H15" s="343">
        <f>INDEX(MYP!$B$6:$I$37,MATCH(Graphs!$C15,MYP!$B$6:$B$37,0),MATCH(Graphs!H$5,MYP!$B$6:$I$6,0))</f>
        <v>1325994.3999999999</v>
      </c>
      <c r="K15" s="297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5"/>
    </row>
    <row r="16" spans="2:28" ht="15.75" customHeight="1">
      <c r="B16" s="542"/>
      <c r="C16" s="545" t="str">
        <f>MYP!B22</f>
        <v>Personnel Services-Employee Benefits</v>
      </c>
      <c r="D16" s="546"/>
      <c r="E16" s="345">
        <f>INDEX(MYP!$B$6:$I$37,MATCH(Graphs!$C16,MYP!$B$6:$B$37,0),MATCH(Graphs!E$5,MYP!$B$6:$I$6,0))</f>
        <v>14583.9</v>
      </c>
      <c r="F16" s="343">
        <f>INDEX(MYP!$B$6:$I$37,MATCH(Graphs!$C16,MYP!$B$6:$B$37,0),MATCH(Graphs!F$5,MYP!$B$6:$I$6,0))</f>
        <v>173938.97000000006</v>
      </c>
      <c r="G16" s="343">
        <f>INDEX(MYP!$B$6:$I$37,MATCH(Graphs!$C16,MYP!$B$6:$B$37,0),MATCH(Graphs!G$5,MYP!$B$6:$I$6,0))</f>
        <v>263249.86199999996</v>
      </c>
      <c r="H16" s="343">
        <f>INDEX(MYP!$B$6:$I$37,MATCH(Graphs!$C16,MYP!$B$6:$B$37,0),MATCH(Graphs!H$5,MYP!$B$6:$I$6,0))</f>
        <v>399497.54479999997</v>
      </c>
      <c r="K16" s="297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5"/>
    </row>
    <row r="17" spans="2:28" ht="15.75" customHeight="1">
      <c r="B17" s="542"/>
      <c r="C17" s="545" t="str">
        <f>MYP!B23</f>
        <v>Professional and Tech Services</v>
      </c>
      <c r="D17" s="546"/>
      <c r="E17" s="345">
        <f>INDEX(MYP!$B$6:$I$37,MATCH(Graphs!$C17,MYP!$B$6:$B$37,0),MATCH(Graphs!E$5,MYP!$B$6:$I$6,0))</f>
        <v>63469.14</v>
      </c>
      <c r="F17" s="343">
        <f>INDEX(MYP!$B$6:$I$37,MATCH(Graphs!$C17,MYP!$B$6:$B$37,0),MATCH(Graphs!F$5,MYP!$B$6:$I$6,0))</f>
        <v>147970.76</v>
      </c>
      <c r="G17" s="343">
        <f>INDEX(MYP!$B$6:$I$37,MATCH(Graphs!$C17,MYP!$B$6:$B$37,0),MATCH(Graphs!G$5,MYP!$B$6:$I$6,0))</f>
        <v>184614.05166666664</v>
      </c>
      <c r="H17" s="343">
        <f>INDEX(MYP!$B$6:$I$37,MATCH(Graphs!$C17,MYP!$B$6:$B$37,0),MATCH(Graphs!H$5,MYP!$B$6:$I$6,0))</f>
        <v>229066.06816666669</v>
      </c>
      <c r="K17" s="297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5"/>
    </row>
    <row r="18" spans="2:28" ht="15.75" customHeight="1">
      <c r="B18" s="542"/>
      <c r="C18" s="547" t="str">
        <f>MYP!B24</f>
        <v>Property Services</v>
      </c>
      <c r="D18" s="548"/>
      <c r="E18" s="344">
        <f>INDEX(MYP!$B$6:$I$37,MATCH(Graphs!$C18,MYP!$B$6:$B$37,0),MATCH(Graphs!E$5,MYP!$B$6:$I$6,0))</f>
        <v>14000</v>
      </c>
      <c r="F18" s="343">
        <f>INDEX(MYP!$B$6:$I$37,MATCH(Graphs!$C18,MYP!$B$6:$B$37,0),MATCH(Graphs!F$5,MYP!$B$6:$I$6,0))</f>
        <v>212400</v>
      </c>
      <c r="G18" s="343">
        <f>INDEX(MYP!$B$6:$I$37,MATCH(Graphs!$C18,MYP!$B$6:$B$37,0),MATCH(Graphs!G$5,MYP!$B$6:$I$6,0))</f>
        <v>251220</v>
      </c>
      <c r="H18" s="343">
        <f>INDEX(MYP!$B$6:$I$37,MATCH(Graphs!$C18,MYP!$B$6:$B$37,0),MATCH(Graphs!H$5,MYP!$B$6:$I$6,0))</f>
        <v>297471</v>
      </c>
      <c r="K18" s="297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5"/>
    </row>
    <row r="19" spans="2:28" ht="15.75" customHeight="1">
      <c r="B19" s="542"/>
      <c r="C19" s="547" t="str">
        <f>MYP!B25</f>
        <v>Other Services</v>
      </c>
      <c r="D19" s="548"/>
      <c r="E19" s="344">
        <f>INDEX(MYP!$B$6:$I$37,MATCH(Graphs!$C19,MYP!$B$6:$B$37,0),MATCH(Graphs!E$5,MYP!$B$6:$I$6,0))</f>
        <v>43051</v>
      </c>
      <c r="F19" s="343">
        <f>INDEX(MYP!$B$6:$I$37,MATCH(Graphs!$C19,MYP!$B$6:$B$37,0),MATCH(Graphs!F$5,MYP!$B$6:$I$6,0))</f>
        <v>89218.705000000002</v>
      </c>
      <c r="G19" s="343">
        <f>INDEX(MYP!$B$6:$I$37,MATCH(Graphs!$C19,MYP!$B$6:$B$37,0),MATCH(Graphs!G$5,MYP!$B$6:$I$6,0))</f>
        <v>77471.403749999998</v>
      </c>
      <c r="H19" s="343">
        <f>INDEX(MYP!$B$6:$I$37,MATCH(Graphs!$C19,MYP!$B$6:$B$37,0),MATCH(Graphs!H$5,MYP!$B$6:$I$6,0))</f>
        <v>86114.567800000004</v>
      </c>
      <c r="K19" s="297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5"/>
    </row>
    <row r="20" spans="2:28" ht="15.75" customHeight="1">
      <c r="B20" s="542"/>
      <c r="C20" s="547" t="str">
        <f>MYP!B26</f>
        <v>Supplies</v>
      </c>
      <c r="D20" s="548"/>
      <c r="E20" s="344">
        <f>INDEX(MYP!$B$6:$I$37,MATCH(Graphs!$C20,MYP!$B$6:$B$37,0),MATCH(Graphs!E$5,MYP!$B$6:$I$6,0))</f>
        <v>223800</v>
      </c>
      <c r="F20" s="343">
        <f>INDEX(MYP!$B$6:$I$37,MATCH(Graphs!$C20,MYP!$B$6:$B$37,0),MATCH(Graphs!F$5,MYP!$B$6:$I$6,0))</f>
        <v>168160</v>
      </c>
      <c r="G20" s="343">
        <f>INDEX(MYP!$B$6:$I$37,MATCH(Graphs!$C20,MYP!$B$6:$B$37,0),MATCH(Graphs!G$5,MYP!$B$6:$I$6,0))</f>
        <v>214124.16666666663</v>
      </c>
      <c r="H20" s="343">
        <f>INDEX(MYP!$B$6:$I$37,MATCH(Graphs!$C20,MYP!$B$6:$B$37,0),MATCH(Graphs!H$5,MYP!$B$6:$I$6,0))</f>
        <v>285295</v>
      </c>
      <c r="K20" s="297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5"/>
    </row>
    <row r="21" spans="2:28" s="410" customFormat="1" ht="15.75" customHeight="1">
      <c r="B21" s="542"/>
      <c r="C21" s="547" t="str">
        <f>MYP!B27</f>
        <v>Depreciation Expense</v>
      </c>
      <c r="D21" s="548"/>
      <c r="E21" s="344">
        <f>INDEX(MYP!$B$6:$I$37,MATCH(Graphs!$C21,MYP!$B$6:$B$37,0),MATCH(Graphs!E$5,MYP!$B$6:$I$6,0))</f>
        <v>0</v>
      </c>
      <c r="F21" s="343">
        <f>INDEX(MYP!$B$6:$I$37,MATCH(Graphs!$C21,MYP!$B$6:$B$37,0),MATCH(Graphs!F$5,MYP!$B$6:$I$6,0))</f>
        <v>4166.6666666666697</v>
      </c>
      <c r="G21" s="343">
        <f>INDEX(MYP!$B$6:$I$37,MATCH(Graphs!$C21,MYP!$B$6:$B$37,0),MATCH(Graphs!G$5,MYP!$B$6:$I$6,0))</f>
        <v>8333.3333333333303</v>
      </c>
      <c r="H21" s="343">
        <f>INDEX(MYP!$B$6:$I$37,MATCH(Graphs!$C21,MYP!$B$6:$B$37,0),MATCH(Graphs!H$5,MYP!$B$6:$I$6,0))</f>
        <v>8333.3333333333303</v>
      </c>
      <c r="K21" s="297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5"/>
    </row>
    <row r="22" spans="2:28" s="410" customFormat="1" ht="15.75" customHeight="1">
      <c r="B22" s="542"/>
      <c r="C22" s="547" t="str">
        <f>MYP!B28</f>
        <v>Debt Service and Miscellaneous</v>
      </c>
      <c r="D22" s="548"/>
      <c r="E22" s="344">
        <f>INDEX(MYP!$B$6:$I$37,MATCH(Graphs!$C22,MYP!$B$6:$B$37,0),MATCH(Graphs!E$5,MYP!$B$6:$I$6,0))</f>
        <v>250</v>
      </c>
      <c r="F22" s="343">
        <f>INDEX(MYP!$B$6:$I$37,MATCH(Graphs!$C22,MYP!$B$6:$B$37,0),MATCH(Graphs!F$5,MYP!$B$6:$I$6,0))</f>
        <v>25250</v>
      </c>
      <c r="G22" s="343">
        <f>INDEX(MYP!$B$6:$I$37,MATCH(Graphs!$C22,MYP!$B$6:$B$37,0),MATCH(Graphs!G$5,MYP!$B$6:$I$6,0))</f>
        <v>64624.759999999995</v>
      </c>
      <c r="H22" s="343">
        <f>INDEX(MYP!$B$6:$I$37,MATCH(Graphs!$C22,MYP!$B$6:$B$37,0),MATCH(Graphs!H$5,MYP!$B$6:$I$6,0))</f>
        <v>59624.71</v>
      </c>
      <c r="K22" s="297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5"/>
    </row>
    <row r="23" spans="2:28" ht="15.75" customHeight="1">
      <c r="B23" s="542"/>
      <c r="C23" s="549" t="str">
        <f>MYP!B29</f>
        <v>Other Items - Expense</v>
      </c>
      <c r="D23" s="550"/>
      <c r="E23" s="341">
        <f>INDEX(MYP!$B$6:$I$37,MATCH(Graphs!$C23,MYP!$B$6:$B$37,0),MATCH(Graphs!E$5,MYP!$B$6:$I$6,0))</f>
        <v>0</v>
      </c>
      <c r="F23" s="340">
        <f>INDEX(MYP!$B$6:$I$37,MATCH(Graphs!$C23,MYP!$B$6:$B$37,0),MATCH(Graphs!F$5,MYP!$B$6:$I$6,0))</f>
        <v>0</v>
      </c>
      <c r="G23" s="340">
        <f>INDEX(MYP!$B$6:$I$37,MATCH(Graphs!$C23,MYP!$B$6:$B$37,0),MATCH(Graphs!G$5,MYP!$B$6:$I$6,0))</f>
        <v>0</v>
      </c>
      <c r="H23" s="340">
        <f>INDEX(MYP!$B$6:$I$37,MATCH(Graphs!$C23,MYP!$B$6:$B$37,0),MATCH(Graphs!H$5,MYP!$B$6:$I$6,0))</f>
        <v>0</v>
      </c>
      <c r="K23" s="297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5"/>
    </row>
    <row r="24" spans="2:28" ht="15.75" customHeight="1">
      <c r="B24" s="542"/>
      <c r="C24" s="551" t="s">
        <v>17</v>
      </c>
      <c r="D24" s="552"/>
      <c r="E24" s="339">
        <f>SUM(E15:E23)</f>
        <v>527154.04</v>
      </c>
      <c r="F24" s="338">
        <f>SUM(F15:F23)</f>
        <v>1443405.1016666668</v>
      </c>
      <c r="G24" s="338">
        <f>SUM(G15:G23)</f>
        <v>1945797.5774166663</v>
      </c>
      <c r="H24" s="338">
        <f>SUM(H15:H23)</f>
        <v>2691396.6240999997</v>
      </c>
      <c r="K24" s="297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5"/>
    </row>
    <row r="25" spans="2:28" ht="10.5" customHeight="1" thickBot="1">
      <c r="B25" s="337"/>
      <c r="C25" s="336"/>
      <c r="D25" s="335"/>
      <c r="E25" s="334"/>
      <c r="F25" s="333"/>
      <c r="G25" s="333"/>
      <c r="H25" s="333"/>
      <c r="K25" s="297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5"/>
    </row>
    <row r="26" spans="2:28" ht="18.75" customHeight="1" thickTop="1">
      <c r="B26" s="332"/>
      <c r="C26" s="529" t="s">
        <v>18</v>
      </c>
      <c r="D26" s="530"/>
      <c r="E26" s="331">
        <f>E13-E24</f>
        <v>-34262.080000000016</v>
      </c>
      <c r="F26" s="330">
        <f>F13-F24</f>
        <v>191414.42833333323</v>
      </c>
      <c r="G26" s="330">
        <f>G13-G24</f>
        <v>175156.32258333359</v>
      </c>
      <c r="H26" s="330">
        <f>H13-H24</f>
        <v>193157.79990000045</v>
      </c>
      <c r="K26" s="297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5"/>
    </row>
    <row r="27" spans="2:28" ht="15" customHeight="1" thickBot="1">
      <c r="B27" s="329"/>
      <c r="C27" s="328"/>
      <c r="D27" s="327"/>
      <c r="E27" s="326"/>
      <c r="F27" s="325"/>
      <c r="G27" s="325"/>
      <c r="H27" s="325"/>
      <c r="K27" s="297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5"/>
    </row>
    <row r="28" spans="2:28" ht="31.5" customHeight="1">
      <c r="B28" s="322"/>
      <c r="C28" s="531" t="s">
        <v>22</v>
      </c>
      <c r="D28" s="532"/>
      <c r="E28" s="324">
        <f>INDEX(MYP!$B$6:$I$37,MATCH(Graphs!$C28,MYP!$B$6:$B$37,0),MATCH(Graphs!E$5,MYP!$B$6:$I$6,0))</f>
        <v>97061.2</v>
      </c>
      <c r="F28" s="323">
        <f>INDEX(MYP!$B$6:$I$37,MATCH(Graphs!$C28,MYP!$B$6:$B$37,0),MATCH(Graphs!F$5,MYP!$B$6:$I$6,0))</f>
        <v>62799.119999999981</v>
      </c>
      <c r="G28" s="323">
        <f>INDEX(MYP!$B$6:$I$37,MATCH(Graphs!$C28,MYP!$B$6:$B$37,0),MATCH(Graphs!G$5,MYP!$B$6:$I$6,0))</f>
        <v>254213.54833333322</v>
      </c>
      <c r="H28" s="323">
        <f>INDEX(MYP!$B$6:$I$37,MATCH(Graphs!$C28,MYP!$B$6:$B$37,0),MATCH(Graphs!H$5,MYP!$B$6:$I$6,0))</f>
        <v>429369.87091666681</v>
      </c>
      <c r="K28" s="297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5"/>
    </row>
    <row r="29" spans="2:28" ht="16.5" customHeight="1" thickBot="1">
      <c r="B29" s="322"/>
      <c r="C29" s="533" t="s">
        <v>18</v>
      </c>
      <c r="D29" s="534"/>
      <c r="E29" s="321">
        <f>E26</f>
        <v>-34262.080000000016</v>
      </c>
      <c r="F29" s="320">
        <f>F26</f>
        <v>191414.42833333323</v>
      </c>
      <c r="G29" s="320">
        <f>G26</f>
        <v>175156.32258333359</v>
      </c>
      <c r="H29" s="320">
        <f>H26</f>
        <v>193157.79990000045</v>
      </c>
      <c r="K29" s="297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5"/>
    </row>
    <row r="30" spans="2:28" ht="13.5" customHeight="1">
      <c r="B30" s="319"/>
      <c r="C30" s="318"/>
      <c r="D30" s="317"/>
      <c r="E30" s="316"/>
      <c r="F30" s="315"/>
      <c r="G30" s="315"/>
      <c r="H30" s="382"/>
      <c r="K30" s="297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5"/>
    </row>
    <row r="31" spans="2:28" ht="15.75" customHeight="1">
      <c r="B31" s="535" t="s">
        <v>116</v>
      </c>
      <c r="C31" s="536"/>
      <c r="D31" s="537"/>
      <c r="E31" s="314">
        <f>E28+E29</f>
        <v>62799.119999999981</v>
      </c>
      <c r="F31" s="314">
        <f>F28+F29</f>
        <v>254213.54833333322</v>
      </c>
      <c r="G31" s="314">
        <f>G28+G29</f>
        <v>429369.87091666681</v>
      </c>
      <c r="H31" s="314">
        <f>H28+H29</f>
        <v>622527.67081666726</v>
      </c>
      <c r="K31" s="297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5"/>
    </row>
    <row r="32" spans="2:28" ht="15.75" customHeight="1">
      <c r="B32" s="538" t="s">
        <v>115</v>
      </c>
      <c r="C32" s="539"/>
      <c r="D32" s="540"/>
      <c r="E32" s="313">
        <f>IFERROR(E31/E24,0)</f>
        <v>0.1191285947462339</v>
      </c>
      <c r="F32" s="313">
        <f>IFERROR(F31/F24,0)</f>
        <v>0.17612072178475652</v>
      </c>
      <c r="G32" s="313">
        <f>IFERROR(G31/G24,0)</f>
        <v>0.2206652304946945</v>
      </c>
      <c r="H32" s="313">
        <f>IFERROR(H31/H24,0)</f>
        <v>0.23130283557698966</v>
      </c>
      <c r="K32" s="297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5"/>
    </row>
    <row r="33" spans="2:28" ht="15" customHeight="1">
      <c r="B33"/>
      <c r="C33"/>
      <c r="D33"/>
      <c r="E33"/>
      <c r="F33"/>
      <c r="G33"/>
      <c r="K33" s="297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5"/>
    </row>
    <row r="34" spans="2:28">
      <c r="K34" s="297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5"/>
    </row>
    <row r="35" spans="2:28" ht="12.75" customHeight="1">
      <c r="C35" s="381"/>
      <c r="D35" s="381"/>
      <c r="E35" s="380" t="str">
        <f>'MYP-Multisite'!C7</f>
        <v xml:space="preserve">Jan Forecast </v>
      </c>
      <c r="F35" s="380" t="str">
        <f>'MYP-Multisite'!H7</f>
        <v xml:space="preserve">What-If 2 </v>
      </c>
      <c r="K35" s="297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5"/>
    </row>
    <row r="36" spans="2:28" ht="3.75" customHeight="1" thickBot="1">
      <c r="B36"/>
      <c r="C36"/>
      <c r="D36"/>
      <c r="E36"/>
      <c r="F36"/>
      <c r="G36"/>
      <c r="K36" s="297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5"/>
    </row>
    <row r="37" spans="2:28" ht="43.5" customHeight="1" thickBot="1">
      <c r="B37" s="379"/>
      <c r="C37" s="566"/>
      <c r="D37" s="567"/>
      <c r="E37" s="378" t="str">
        <f>MYP!E6</f>
        <v>2021-22</v>
      </c>
      <c r="F37" s="377" t="str">
        <f>MYP!E6</f>
        <v>2021-22</v>
      </c>
      <c r="G37" s="376" t="s">
        <v>121</v>
      </c>
      <c r="K37" s="294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375"/>
    </row>
    <row r="38" spans="2:28" ht="35.25" customHeight="1" thickTop="1" thickBot="1">
      <c r="B38" s="374"/>
      <c r="C38" s="553"/>
      <c r="D38" s="554"/>
      <c r="E38" s="373" t="s">
        <v>120</v>
      </c>
      <c r="F38" s="372" t="s">
        <v>119</v>
      </c>
      <c r="G38" s="372"/>
      <c r="K38" s="371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371"/>
    </row>
    <row r="39" spans="2:28" ht="16.5" customHeight="1">
      <c r="B39" s="557" t="s">
        <v>14</v>
      </c>
      <c r="C39" s="559" t="str">
        <f>'MYP-Multisite'!B12</f>
        <v>Revenue from Local Sources</v>
      </c>
      <c r="D39" s="560"/>
      <c r="E39" s="370">
        <v>1000</v>
      </c>
      <c r="F39" s="370">
        <f>MYP!E12</f>
        <v>1000</v>
      </c>
      <c r="G39" s="369">
        <f>F39-E39</f>
        <v>0</v>
      </c>
      <c r="K39" s="563" t="s">
        <v>118</v>
      </c>
      <c r="L39" s="564"/>
      <c r="M39" s="564"/>
      <c r="N39" s="564"/>
      <c r="O39" s="564"/>
      <c r="P39" s="564"/>
      <c r="Q39" s="564"/>
      <c r="R39" s="564"/>
      <c r="S39" s="564"/>
      <c r="T39" s="564"/>
      <c r="U39" s="564"/>
      <c r="V39" s="564"/>
      <c r="W39" s="564"/>
      <c r="X39" s="564"/>
      <c r="Y39" s="564"/>
      <c r="Z39" s="564"/>
      <c r="AA39" s="564"/>
      <c r="AB39" s="565"/>
    </row>
    <row r="40" spans="2:28" ht="16.5" customHeight="1">
      <c r="B40" s="557"/>
      <c r="C40" s="561" t="str">
        <f>'MYP-Multisite'!B13</f>
        <v>Intermediate Revenue Sources</v>
      </c>
      <c r="D40" s="562"/>
      <c r="E40" s="368">
        <v>0</v>
      </c>
      <c r="F40" s="367">
        <f>MYP!E13</f>
        <v>0</v>
      </c>
      <c r="G40" s="367">
        <f>F40-E40</f>
        <v>0</v>
      </c>
      <c r="K40" s="366"/>
      <c r="L40" s="365"/>
      <c r="M40" s="364" t="str">
        <f>L42</f>
        <v>2019-20</v>
      </c>
      <c r="N40" s="296"/>
      <c r="O40" s="296"/>
      <c r="P40" s="296"/>
      <c r="Q40" s="363" t="str">
        <f>L45</f>
        <v>2020-21</v>
      </c>
      <c r="R40" s="296"/>
      <c r="S40" s="296"/>
      <c r="T40" s="296"/>
      <c r="U40" s="363" t="str">
        <f>L47</f>
        <v>2021-22</v>
      </c>
      <c r="V40" s="296"/>
      <c r="W40" s="296"/>
      <c r="X40" s="296"/>
      <c r="Y40" s="363" t="str">
        <f>L48</f>
        <v>2022-23</v>
      </c>
      <c r="Z40" s="312"/>
      <c r="AA40" s="312"/>
      <c r="AB40" s="311"/>
    </row>
    <row r="41" spans="2:28" ht="16.5" customHeight="1">
      <c r="B41" s="557"/>
      <c r="C41" s="545" t="str">
        <f>'MYP-Multisite'!B14</f>
        <v>State Revenue</v>
      </c>
      <c r="D41" s="546"/>
      <c r="E41" s="345">
        <v>1085643</v>
      </c>
      <c r="F41" s="343">
        <f>MYP!E14</f>
        <v>1185030</v>
      </c>
      <c r="G41" s="343">
        <f>F41-E41</f>
        <v>99387</v>
      </c>
      <c r="K41" s="297"/>
      <c r="L41" s="296"/>
      <c r="M41" s="362" t="s">
        <v>2</v>
      </c>
      <c r="N41" s="361" t="s">
        <v>5</v>
      </c>
      <c r="O41" s="361" t="s">
        <v>8</v>
      </c>
      <c r="P41" s="361" t="s">
        <v>11</v>
      </c>
      <c r="Q41" s="362" t="s">
        <v>2</v>
      </c>
      <c r="R41" s="361" t="s">
        <v>5</v>
      </c>
      <c r="S41" s="361" t="s">
        <v>8</v>
      </c>
      <c r="T41" s="361" t="s">
        <v>11</v>
      </c>
      <c r="U41" s="362" t="s">
        <v>2</v>
      </c>
      <c r="V41" s="361" t="s">
        <v>5</v>
      </c>
      <c r="W41" s="361" t="s">
        <v>8</v>
      </c>
      <c r="X41" s="361" t="s">
        <v>11</v>
      </c>
      <c r="Y41" s="362" t="s">
        <v>2</v>
      </c>
      <c r="Z41" s="361" t="s">
        <v>5</v>
      </c>
      <c r="AA41" s="361" t="s">
        <v>8</v>
      </c>
      <c r="AB41" s="360" t="s">
        <v>11</v>
      </c>
    </row>
    <row r="42" spans="2:28" ht="16.5" customHeight="1">
      <c r="B42" s="557"/>
      <c r="C42" s="411" t="str">
        <f>'MYP-Multisite'!B15</f>
        <v>Federal Revenue</v>
      </c>
      <c r="D42" s="412"/>
      <c r="E42" s="345">
        <v>372119.53</v>
      </c>
      <c r="F42" s="343">
        <f>MYP!E15</f>
        <v>367789.53</v>
      </c>
      <c r="G42" s="343">
        <f>F42-E42</f>
        <v>-4330</v>
      </c>
      <c r="K42" s="297"/>
      <c r="L42" s="342" t="str">
        <f>LEFT(MYP!D6,4)-1&amp;"-"&amp;RIGHT(LEFT(MYP!D6,4),2)</f>
        <v>2019-20</v>
      </c>
      <c r="M42" s="348">
        <v>0</v>
      </c>
      <c r="N42" s="348">
        <v>0</v>
      </c>
      <c r="O42" s="348">
        <v>16169.55</v>
      </c>
      <c r="P42" s="348">
        <v>68869.2</v>
      </c>
      <c r="Q42" s="296" t="e">
        <f>NA()</f>
        <v>#N/A</v>
      </c>
      <c r="R42" s="296" t="e">
        <f>NA()</f>
        <v>#N/A</v>
      </c>
      <c r="S42" s="296" t="e">
        <f>NA()</f>
        <v>#N/A</v>
      </c>
      <c r="T42" s="296" t="e">
        <f>NA()</f>
        <v>#N/A</v>
      </c>
      <c r="U42" s="296" t="e">
        <f>NA()</f>
        <v>#N/A</v>
      </c>
      <c r="V42" s="296" t="e">
        <f>NA()</f>
        <v>#N/A</v>
      </c>
      <c r="W42" s="296" t="e">
        <f>NA()</f>
        <v>#N/A</v>
      </c>
      <c r="X42" s="296" t="e">
        <f>NA()</f>
        <v>#N/A</v>
      </c>
      <c r="Y42" s="296" t="e">
        <f>NA()</f>
        <v>#N/A</v>
      </c>
      <c r="Z42" s="296" t="e">
        <f>NA()</f>
        <v>#N/A</v>
      </c>
      <c r="AA42" s="296" t="e">
        <f>NA()</f>
        <v>#N/A</v>
      </c>
      <c r="AB42" s="295" t="e">
        <f>NA()</f>
        <v>#N/A</v>
      </c>
    </row>
    <row r="43" spans="2:28" s="410" customFormat="1" ht="16.5" customHeight="1">
      <c r="B43" s="557"/>
      <c r="C43" s="411" t="str">
        <f>'MYP-Multisite'!B16</f>
        <v>Other Financing Sources</v>
      </c>
      <c r="D43" s="412"/>
      <c r="E43" s="345">
        <v>0</v>
      </c>
      <c r="F43" s="343">
        <f>MYP!E16</f>
        <v>81000</v>
      </c>
      <c r="G43" s="343">
        <f t="shared" ref="G43:G44" si="0">F43-E43</f>
        <v>81000</v>
      </c>
      <c r="K43" s="297"/>
      <c r="AB43" s="295"/>
    </row>
    <row r="44" spans="2:28" ht="16.5" customHeight="1">
      <c r="B44" s="557"/>
      <c r="C44" s="411" t="str">
        <f>'MYP-Multisite'!B17</f>
        <v>Other Items</v>
      </c>
      <c r="D44" s="412"/>
      <c r="E44" s="345">
        <v>0</v>
      </c>
      <c r="F44" s="343">
        <f>MYP!E17</f>
        <v>0</v>
      </c>
      <c r="G44" s="343">
        <f t="shared" si="0"/>
        <v>0</v>
      </c>
      <c r="K44" s="297"/>
      <c r="AB44" s="295"/>
    </row>
    <row r="45" spans="2:28" ht="16.5" customHeight="1" thickBot="1">
      <c r="B45" s="558"/>
      <c r="C45" s="555" t="s">
        <v>15</v>
      </c>
      <c r="D45" s="556"/>
      <c r="E45" s="357">
        <f>SUM(E39:E44)</f>
        <v>1458762.53</v>
      </c>
      <c r="F45" s="356">
        <f>SUM(F39:F44)</f>
        <v>1634819.53</v>
      </c>
      <c r="G45" s="356">
        <f>SUM(G39:G44)</f>
        <v>176057</v>
      </c>
      <c r="K45" s="297"/>
      <c r="L45" s="342" t="str">
        <f>MYP!D6</f>
        <v>2020-21</v>
      </c>
      <c r="M45" s="296" t="e">
        <f>NA()</f>
        <v>#N/A</v>
      </c>
      <c r="N45" s="296" t="e">
        <f>NA()</f>
        <v>#N/A</v>
      </c>
      <c r="O45" s="296" t="e">
        <f>NA()</f>
        <v>#N/A</v>
      </c>
      <c r="P45" s="349">
        <f>P42</f>
        <v>68869.2</v>
      </c>
      <c r="Q45" s="348" t="e">
        <f>IF('Cash Flow'!E8="Actuals",'Cash Flow'!E333,NA())</f>
        <v>#N/A</v>
      </c>
      <c r="R45" s="348" t="e">
        <f>IF('Cash Flow'!H8="Actuals",'Cash Flow'!H333,NA())</f>
        <v>#N/A</v>
      </c>
      <c r="S45" s="348" t="e">
        <f>IF('Cash Flow'!K8="Actuals",'Cash Flow'!K333,NA())</f>
        <v>#N/A</v>
      </c>
      <c r="T45" s="348" t="e">
        <f>IF('Cash Flow'!N8="Actuals",'Cash Flow'!N333,NA())</f>
        <v>#N/A</v>
      </c>
      <c r="U45" s="296" t="e">
        <f>NA()</f>
        <v>#N/A</v>
      </c>
      <c r="V45" s="296" t="e">
        <f>NA()</f>
        <v>#N/A</v>
      </c>
      <c r="W45" s="296" t="e">
        <f>NA()</f>
        <v>#N/A</v>
      </c>
      <c r="X45" s="296" t="e">
        <f>NA()</f>
        <v>#N/A</v>
      </c>
      <c r="Y45" s="296" t="e">
        <f>NA()</f>
        <v>#N/A</v>
      </c>
      <c r="Z45" s="296" t="e">
        <f>NA()</f>
        <v>#N/A</v>
      </c>
      <c r="AA45" s="296" t="e">
        <f>NA()</f>
        <v>#N/A</v>
      </c>
      <c r="AB45" s="295" t="e">
        <f>NA()</f>
        <v>#N/A</v>
      </c>
    </row>
    <row r="46" spans="2:28" ht="9.75" customHeight="1">
      <c r="B46" s="355"/>
      <c r="C46" s="354"/>
      <c r="D46" s="353"/>
      <c r="E46" s="352"/>
      <c r="F46" s="351"/>
      <c r="G46" s="351"/>
      <c r="K46" s="297"/>
      <c r="L46" s="342" t="str">
        <f>MYP!D6&amp;" Forecast"</f>
        <v>2020-21 Forecast</v>
      </c>
      <c r="M46" s="296" t="e">
        <f>NA()</f>
        <v>#N/A</v>
      </c>
      <c r="N46" s="296" t="e">
        <f>NA()</f>
        <v>#N/A</v>
      </c>
      <c r="O46" s="296" t="e">
        <f>NA()</f>
        <v>#N/A</v>
      </c>
      <c r="P46" s="296" t="e">
        <f>NA()</f>
        <v>#N/A</v>
      </c>
      <c r="Q46" s="348">
        <f>IF(OR('Cash Flow'!E8="Forecast",'Cash Flow'!H8="Forecast"),'Cash Flow'!E333,NA())</f>
        <v>26160.325999999997</v>
      </c>
      <c r="R46" s="348">
        <f>IF(OR('Cash Flow'!H8="Forecast",'Cash Flow'!K8="Forecast"),'Cash Flow'!H333,NA())</f>
        <v>94993.063999999998</v>
      </c>
      <c r="S46" s="348">
        <f>IF(OR('Cash Flow'!K8="Forecast",'Cash Flow'!N8="Forecast"),'Cash Flow'!K333,NA())</f>
        <v>69866.121999999959</v>
      </c>
      <c r="T46" s="348">
        <f>IF('Cash Flow'!N8="Forecast",'Cash Flow'!N333,NA())</f>
        <v>51437.079999999929</v>
      </c>
      <c r="U46" s="296" t="e">
        <f>NA()</f>
        <v>#N/A</v>
      </c>
      <c r="V46" s="296" t="e">
        <f>NA()</f>
        <v>#N/A</v>
      </c>
      <c r="W46" s="296" t="e">
        <f>NA()</f>
        <v>#N/A</v>
      </c>
      <c r="X46" s="296" t="e">
        <f>NA()</f>
        <v>#N/A</v>
      </c>
      <c r="Y46" s="296" t="e">
        <f>NA()</f>
        <v>#N/A</v>
      </c>
      <c r="Z46" s="296" t="e">
        <f>NA()</f>
        <v>#N/A</v>
      </c>
      <c r="AA46" s="296" t="e">
        <f>NA()</f>
        <v>#N/A</v>
      </c>
      <c r="AB46" s="295" t="e">
        <f>NA()</f>
        <v>#N/A</v>
      </c>
    </row>
    <row r="47" spans="2:28" ht="16.5" customHeight="1">
      <c r="B47" s="541" t="s">
        <v>16</v>
      </c>
      <c r="C47" s="543" t="str">
        <f>'MYP-Multisite'!B21</f>
        <v>Personnel Services-Salaries</v>
      </c>
      <c r="D47" s="544"/>
      <c r="E47" s="345">
        <v>622300</v>
      </c>
      <c r="F47" s="343">
        <f>MYP!E21</f>
        <v>622300</v>
      </c>
      <c r="G47" s="343">
        <f>E47-F47</f>
        <v>0</v>
      </c>
      <c r="K47" s="297"/>
      <c r="L47" s="342" t="str">
        <f>MYP!E6</f>
        <v>2021-22</v>
      </c>
      <c r="M47" s="296" t="e">
        <f>NA()</f>
        <v>#N/A</v>
      </c>
      <c r="N47" s="296" t="e">
        <f>NA()</f>
        <v>#N/A</v>
      </c>
      <c r="O47" s="296" t="e">
        <f>NA()</f>
        <v>#N/A</v>
      </c>
      <c r="P47" s="296" t="e">
        <f>NA()</f>
        <v>#N/A</v>
      </c>
      <c r="Q47" s="296" t="e">
        <f>NA()</f>
        <v>#N/A</v>
      </c>
      <c r="R47" s="296" t="e">
        <f>NA()</f>
        <v>#N/A</v>
      </c>
      <c r="S47" s="296" t="e">
        <f>NA()</f>
        <v>#N/A</v>
      </c>
      <c r="T47" s="349">
        <f>T46</f>
        <v>51437.079999999929</v>
      </c>
      <c r="U47" s="348">
        <f>'Cash Flow'!S333</f>
        <v>93142.316919423931</v>
      </c>
      <c r="V47" s="348">
        <f>'Cash Flow'!V333</f>
        <v>252232.4099275326</v>
      </c>
      <c r="W47" s="350">
        <f>'Cash Flow'!Y333</f>
        <v>245391.1902847875</v>
      </c>
      <c r="X47" s="350">
        <f>'Cash Flow'!AB333</f>
        <v>278424.2206420424</v>
      </c>
      <c r="Y47" s="296" t="e">
        <f>NA()</f>
        <v>#N/A</v>
      </c>
      <c r="Z47" s="296" t="e">
        <f>NA()</f>
        <v>#N/A</v>
      </c>
      <c r="AA47" s="296" t="e">
        <f>NA()</f>
        <v>#N/A</v>
      </c>
      <c r="AB47" s="295" t="e">
        <f>NA()</f>
        <v>#N/A</v>
      </c>
    </row>
    <row r="48" spans="2:28" ht="16.5" customHeight="1">
      <c r="B48" s="542"/>
      <c r="C48" s="545" t="str">
        <f>'MYP-Multisite'!B22</f>
        <v>Personnel Services-Employee Benefits</v>
      </c>
      <c r="D48" s="546"/>
      <c r="E48" s="345">
        <v>173938.97</v>
      </c>
      <c r="F48" s="343">
        <f>MYP!E22</f>
        <v>173938.97000000006</v>
      </c>
      <c r="G48" s="343">
        <f t="shared" ref="G48:G52" si="1">E48-F48</f>
        <v>0</v>
      </c>
      <c r="K48" s="297"/>
      <c r="L48" s="342" t="str">
        <f>MYP!F6</f>
        <v>2022-23</v>
      </c>
      <c r="M48" s="296" t="e">
        <f>NA()</f>
        <v>#N/A</v>
      </c>
      <c r="N48" s="296" t="e">
        <f>NA()</f>
        <v>#N/A</v>
      </c>
      <c r="O48" s="296" t="e">
        <f>NA()</f>
        <v>#N/A</v>
      </c>
      <c r="P48" s="296" t="e">
        <f>NA()</f>
        <v>#N/A</v>
      </c>
      <c r="Q48" s="296" t="e">
        <f>NA()</f>
        <v>#N/A</v>
      </c>
      <c r="R48" s="296" t="e">
        <f>NA()</f>
        <v>#N/A</v>
      </c>
      <c r="S48" s="296" t="e">
        <f>NA()</f>
        <v>#N/A</v>
      </c>
      <c r="T48" s="296" t="e">
        <f>NA()</f>
        <v>#N/A</v>
      </c>
      <c r="U48" s="296" t="e">
        <f>NA()</f>
        <v>#N/A</v>
      </c>
      <c r="V48" s="296" t="e">
        <f>NA()</f>
        <v>#N/A</v>
      </c>
      <c r="W48" s="296" t="e">
        <f>NA()</f>
        <v>#N/A</v>
      </c>
      <c r="X48" s="349">
        <f>X47</f>
        <v>278424.2206420424</v>
      </c>
      <c r="Y48" s="348">
        <f>'Cash Flow'!AG333</f>
        <v>218440.16324067255</v>
      </c>
      <c r="Z48" s="348">
        <f>'Cash Flow'!AJ333</f>
        <v>418832.40059660096</v>
      </c>
      <c r="AA48" s="348">
        <f>'Cash Flow'!AM333</f>
        <v>464287.81295252917</v>
      </c>
      <c r="AB48" s="347">
        <f>'Cash Flow'!AP333</f>
        <v>534376.48780845746</v>
      </c>
    </row>
    <row r="49" spans="2:28" ht="16.5" customHeight="1">
      <c r="B49" s="542"/>
      <c r="C49" s="545" t="str">
        <f>'MYP-Multisite'!B23</f>
        <v>Professional and Tech Services</v>
      </c>
      <c r="D49" s="546"/>
      <c r="E49" s="345">
        <v>147970.76</v>
      </c>
      <c r="F49" s="343">
        <f>MYP!E23</f>
        <v>147970.76</v>
      </c>
      <c r="G49" s="343">
        <f t="shared" si="1"/>
        <v>0</v>
      </c>
      <c r="K49" s="297"/>
      <c r="L49" s="342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346"/>
    </row>
    <row r="50" spans="2:28" ht="16.5" customHeight="1">
      <c r="B50" s="542"/>
      <c r="C50" s="547" t="str">
        <f>'MYP-Multisite'!B24</f>
        <v>Property Services</v>
      </c>
      <c r="D50" s="548"/>
      <c r="E50" s="344">
        <v>212400</v>
      </c>
      <c r="F50" s="343">
        <f>MYP!E24</f>
        <v>212400</v>
      </c>
      <c r="G50" s="343">
        <f t="shared" si="1"/>
        <v>0</v>
      </c>
      <c r="K50" s="298" t="s">
        <v>112</v>
      </c>
      <c r="L50" s="342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6"/>
      <c r="AB50" s="295"/>
    </row>
    <row r="51" spans="2:28" ht="16.5" customHeight="1">
      <c r="B51" s="542"/>
      <c r="C51" s="547" t="str">
        <f>'MYP-Multisite'!B25</f>
        <v>Other Services</v>
      </c>
      <c r="D51" s="548"/>
      <c r="E51" s="344">
        <v>87976.367499999993</v>
      </c>
      <c r="F51" s="343">
        <f>MYP!E25</f>
        <v>89218.705000000002</v>
      </c>
      <c r="G51" s="343">
        <f t="shared" si="1"/>
        <v>-1242.3375000000087</v>
      </c>
      <c r="K51" s="298"/>
      <c r="L51" s="342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  <c r="Y51" s="296"/>
      <c r="Z51" s="296"/>
      <c r="AA51" s="296"/>
      <c r="AB51" s="295"/>
    </row>
    <row r="52" spans="2:28" ht="16.5" customHeight="1">
      <c r="B52" s="542"/>
      <c r="C52" s="547" t="str">
        <f>'MYP-Multisite'!B26</f>
        <v>Supplies</v>
      </c>
      <c r="D52" s="548"/>
      <c r="E52" s="344">
        <v>168160</v>
      </c>
      <c r="F52" s="343">
        <f>MYP!E26</f>
        <v>168160</v>
      </c>
      <c r="G52" s="343">
        <f t="shared" si="1"/>
        <v>0</v>
      </c>
      <c r="K52" s="298"/>
      <c r="L52" s="342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5"/>
    </row>
    <row r="53" spans="2:28" s="410" customFormat="1" ht="16.5" customHeight="1">
      <c r="B53" s="542"/>
      <c r="C53" s="547" t="str">
        <f>'MYP-Multisite'!B27</f>
        <v>Depreciation Expense</v>
      </c>
      <c r="D53" s="548"/>
      <c r="E53" s="344">
        <v>4166.6666666666697</v>
      </c>
      <c r="F53" s="343">
        <f>MYP!E27</f>
        <v>4166.6666666666697</v>
      </c>
      <c r="G53" s="343">
        <f t="shared" ref="G53:G55" si="2">E53-F53</f>
        <v>0</v>
      </c>
      <c r="K53" s="298"/>
      <c r="L53" s="342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5"/>
    </row>
    <row r="54" spans="2:28" s="410" customFormat="1" ht="16.5" customHeight="1">
      <c r="B54" s="542"/>
      <c r="C54" s="547" t="str">
        <f>'MYP-Multisite'!B28</f>
        <v>Debt Service and Miscellaneous</v>
      </c>
      <c r="D54" s="548"/>
      <c r="E54" s="344">
        <v>25250</v>
      </c>
      <c r="F54" s="343">
        <f>MYP!E28</f>
        <v>25250</v>
      </c>
      <c r="G54" s="343">
        <f t="shared" si="2"/>
        <v>0</v>
      </c>
      <c r="K54" s="298"/>
      <c r="L54" s="342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  <c r="AA54" s="296"/>
      <c r="AB54" s="295"/>
    </row>
    <row r="55" spans="2:28" ht="16.5" customHeight="1">
      <c r="B55" s="542"/>
      <c r="C55" s="549" t="str">
        <f>'MYP-Multisite'!B29</f>
        <v>Other Items - Expense</v>
      </c>
      <c r="D55" s="550"/>
      <c r="E55" s="341">
        <v>0</v>
      </c>
      <c r="F55" s="340">
        <f>MYP!E29</f>
        <v>0</v>
      </c>
      <c r="G55" s="340">
        <f t="shared" si="2"/>
        <v>0</v>
      </c>
      <c r="K55" s="297"/>
      <c r="L55" s="342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295"/>
    </row>
    <row r="56" spans="2:28" ht="16.5" customHeight="1">
      <c r="B56" s="542"/>
      <c r="C56" s="551" t="s">
        <v>17</v>
      </c>
      <c r="D56" s="552"/>
      <c r="E56" s="339">
        <f>SUM(E47:E55)</f>
        <v>1442162.7641666667</v>
      </c>
      <c r="F56" s="338">
        <f>SUM(F47:F55)</f>
        <v>1443405.1016666668</v>
      </c>
      <c r="G56" s="338">
        <f>SUM(G47:G55)</f>
        <v>-1242.3375000000087</v>
      </c>
      <c r="K56" s="298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312"/>
      <c r="Y56" s="312"/>
      <c r="Z56" s="312"/>
      <c r="AA56" s="312"/>
      <c r="AB56" s="311"/>
    </row>
    <row r="57" spans="2:28" ht="9.75" customHeight="1" thickBot="1">
      <c r="B57" s="337"/>
      <c r="C57" s="336"/>
      <c r="D57" s="335"/>
      <c r="E57" s="334"/>
      <c r="F57" s="333"/>
      <c r="G57" s="333"/>
      <c r="K57" s="298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312"/>
      <c r="Y57" s="312"/>
      <c r="Z57" s="312"/>
      <c r="AA57" s="312"/>
      <c r="AB57" s="311"/>
    </row>
    <row r="58" spans="2:28" ht="18.75" customHeight="1" thickTop="1">
      <c r="B58" s="332"/>
      <c r="C58" s="529" t="s">
        <v>18</v>
      </c>
      <c r="D58" s="530"/>
      <c r="E58" s="331">
        <f>E45-E56</f>
        <v>16599.765833333367</v>
      </c>
      <c r="F58" s="330">
        <f>F45-F56</f>
        <v>191414.42833333323</v>
      </c>
      <c r="G58" s="330">
        <f>F58-E58</f>
        <v>174814.66249999986</v>
      </c>
      <c r="K58" s="297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312"/>
      <c r="Y58" s="312"/>
      <c r="Z58" s="312"/>
      <c r="AA58" s="312"/>
      <c r="AB58" s="311"/>
    </row>
    <row r="59" spans="2:28" ht="24.75" thickBot="1">
      <c r="B59" s="329"/>
      <c r="C59" s="328"/>
      <c r="D59" s="327"/>
      <c r="E59" s="326"/>
      <c r="F59" s="325"/>
      <c r="G59" s="325"/>
      <c r="K59" s="297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312"/>
      <c r="Y59" s="312"/>
      <c r="Z59" s="312"/>
      <c r="AA59" s="312"/>
      <c r="AB59" s="311"/>
    </row>
    <row r="60" spans="2:28" ht="15.75" customHeight="1">
      <c r="B60" s="322"/>
      <c r="C60" s="531" t="s">
        <v>117</v>
      </c>
      <c r="D60" s="532"/>
      <c r="E60" s="324">
        <f>'MYP-Multisite'!F40</f>
        <v>62799.119999999981</v>
      </c>
      <c r="F60" s="323">
        <f>MYP!E37</f>
        <v>62799.119999999981</v>
      </c>
      <c r="G60" s="323">
        <f>F60-E60</f>
        <v>0</v>
      </c>
      <c r="K60" s="297"/>
      <c r="L60" s="296"/>
      <c r="M60" s="296"/>
      <c r="N60" s="296"/>
      <c r="O60" s="296"/>
      <c r="P60" s="296"/>
      <c r="Q60" s="296"/>
      <c r="R60" s="296"/>
      <c r="S60" s="296"/>
      <c r="T60" s="296"/>
      <c r="U60" s="296"/>
      <c r="V60" s="296"/>
      <c r="W60" s="296"/>
      <c r="X60" s="312"/>
      <c r="Y60" s="312"/>
      <c r="Z60" s="312"/>
      <c r="AA60" s="312"/>
      <c r="AB60" s="311"/>
    </row>
    <row r="61" spans="2:28" ht="16.5" thickBot="1">
      <c r="B61" s="322"/>
      <c r="C61" s="533" t="s">
        <v>18</v>
      </c>
      <c r="D61" s="534"/>
      <c r="E61" s="321">
        <f>E58</f>
        <v>16599.765833333367</v>
      </c>
      <c r="F61" s="320">
        <f>F58</f>
        <v>191414.42833333323</v>
      </c>
      <c r="G61" s="320">
        <f>G58</f>
        <v>174814.66249999986</v>
      </c>
      <c r="K61" s="297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312"/>
      <c r="Y61" s="312"/>
      <c r="Z61" s="312"/>
      <c r="AA61" s="312"/>
      <c r="AB61" s="311"/>
    </row>
    <row r="62" spans="2:28" ht="24">
      <c r="B62" s="319"/>
      <c r="C62" s="318"/>
      <c r="D62" s="317"/>
      <c r="E62" s="316"/>
      <c r="F62" s="315"/>
      <c r="G62" s="315"/>
      <c r="K62" s="297"/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  <c r="W62" s="296"/>
      <c r="X62" s="312"/>
      <c r="Y62" s="312"/>
      <c r="Z62" s="312"/>
      <c r="AA62" s="312"/>
      <c r="AB62" s="311"/>
    </row>
    <row r="63" spans="2:28" ht="15.75" customHeight="1">
      <c r="B63" s="535" t="s">
        <v>116</v>
      </c>
      <c r="C63" s="536"/>
      <c r="D63" s="537"/>
      <c r="E63" s="314">
        <f>E60+E61</f>
        <v>79398.885833333348</v>
      </c>
      <c r="F63" s="314">
        <f>F60+F61</f>
        <v>254213.54833333322</v>
      </c>
      <c r="G63" s="314">
        <f>G60+G61</f>
        <v>174814.66249999986</v>
      </c>
      <c r="K63" s="297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  <c r="W63" s="296"/>
      <c r="X63" s="312"/>
      <c r="Y63" s="312"/>
      <c r="Z63" s="312"/>
      <c r="AA63" s="312"/>
      <c r="AB63" s="311"/>
    </row>
    <row r="64" spans="2:28" ht="15.75" customHeight="1">
      <c r="B64" s="538" t="s">
        <v>115</v>
      </c>
      <c r="C64" s="539"/>
      <c r="D64" s="540"/>
      <c r="E64" s="313">
        <f>IFERROR(E63/E56,0)</f>
        <v>5.5055426340322185E-2</v>
      </c>
      <c r="F64" s="313">
        <f>IFERROR(F63/F56,0)</f>
        <v>0.17612072178475652</v>
      </c>
      <c r="G64" s="313">
        <f>F64-E64</f>
        <v>0.12106529544443434</v>
      </c>
      <c r="K64" s="297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  <c r="W64" s="296"/>
      <c r="X64" s="312"/>
      <c r="Y64" s="312"/>
      <c r="Z64" s="312"/>
      <c r="AA64" s="312"/>
      <c r="AB64" s="311"/>
    </row>
    <row r="65" spans="2:30" ht="15">
      <c r="B65"/>
      <c r="C65"/>
      <c r="D65"/>
      <c r="E65"/>
      <c r="F65"/>
      <c r="K65" s="297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  <c r="W65" s="296"/>
      <c r="X65" s="312"/>
      <c r="Y65" s="312"/>
      <c r="Z65" s="312"/>
      <c r="AA65" s="312"/>
      <c r="AB65" s="311"/>
      <c r="AD65"/>
    </row>
    <row r="66" spans="2:30" ht="15">
      <c r="B66"/>
      <c r="C66"/>
      <c r="D66"/>
      <c r="E66"/>
      <c r="F66"/>
      <c r="K66" s="297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  <c r="W66" s="296"/>
      <c r="X66" s="312"/>
      <c r="Y66" s="312"/>
      <c r="Z66" s="312"/>
      <c r="AA66" s="312"/>
      <c r="AB66" s="311"/>
      <c r="AD66"/>
    </row>
    <row r="67" spans="2:30" ht="15">
      <c r="B67"/>
      <c r="C67"/>
      <c r="D67"/>
      <c r="E67"/>
      <c r="F67"/>
      <c r="K67" s="297"/>
      <c r="L67" s="296"/>
      <c r="M67" s="296"/>
      <c r="N67" s="296"/>
      <c r="O67" s="296"/>
      <c r="P67" s="296"/>
      <c r="Q67" s="296"/>
      <c r="R67" s="296"/>
      <c r="S67" s="296"/>
      <c r="T67" s="296"/>
      <c r="U67" s="296"/>
      <c r="V67" s="296"/>
      <c r="W67" s="296"/>
      <c r="X67" s="312"/>
      <c r="Y67" s="312"/>
      <c r="Z67" s="312"/>
      <c r="AA67" s="312"/>
      <c r="AB67" s="311"/>
      <c r="AD67"/>
    </row>
    <row r="68" spans="2:30" ht="15">
      <c r="B68"/>
      <c r="C68"/>
      <c r="D68"/>
      <c r="E68"/>
      <c r="F68"/>
      <c r="K68" s="297"/>
      <c r="L68" s="296"/>
      <c r="M68" s="296"/>
      <c r="N68" s="296"/>
      <c r="O68" s="296"/>
      <c r="P68" s="296"/>
      <c r="Q68" s="296"/>
      <c r="R68" s="296"/>
      <c r="S68" s="296"/>
      <c r="T68" s="296"/>
      <c r="U68" s="296"/>
      <c r="V68" s="296"/>
      <c r="W68" s="296"/>
      <c r="X68" s="312"/>
      <c r="Y68" s="312"/>
      <c r="Z68" s="312"/>
      <c r="AA68" s="312"/>
      <c r="AB68" s="311"/>
      <c r="AD68"/>
    </row>
    <row r="69" spans="2:30" ht="15">
      <c r="B69"/>
      <c r="C69"/>
      <c r="D69"/>
      <c r="E69"/>
      <c r="F69"/>
      <c r="K69" s="297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312"/>
      <c r="Y69" s="312"/>
      <c r="Z69" s="312"/>
      <c r="AA69" s="312"/>
      <c r="AB69" s="311"/>
      <c r="AD69"/>
    </row>
    <row r="70" spans="2:30" ht="15">
      <c r="B70"/>
      <c r="C70"/>
      <c r="D70"/>
      <c r="E70"/>
      <c r="F70"/>
      <c r="K70" s="297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  <c r="W70" s="296"/>
      <c r="X70" s="312"/>
      <c r="Y70" s="312"/>
      <c r="Z70" s="312"/>
      <c r="AA70" s="312"/>
      <c r="AB70" s="311"/>
      <c r="AD70"/>
    </row>
    <row r="71" spans="2:30" ht="15">
      <c r="B71"/>
      <c r="C71"/>
      <c r="D71"/>
      <c r="E71"/>
      <c r="F71"/>
      <c r="K71" s="297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  <c r="W71" s="296"/>
      <c r="X71" s="312"/>
      <c r="Y71" s="312"/>
      <c r="Z71" s="312"/>
      <c r="AA71" s="312"/>
      <c r="AB71" s="311"/>
      <c r="AD71"/>
    </row>
    <row r="72" spans="2:30" ht="15">
      <c r="B72"/>
      <c r="C72"/>
      <c r="D72"/>
      <c r="E72"/>
      <c r="F72"/>
      <c r="K72" s="297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  <c r="W72" s="296"/>
      <c r="X72" s="312"/>
      <c r="Y72" s="312"/>
      <c r="Z72" s="312"/>
      <c r="AA72" s="312"/>
      <c r="AB72" s="311"/>
      <c r="AD72"/>
    </row>
    <row r="73" spans="2:30" ht="15">
      <c r="B73"/>
      <c r="C73"/>
      <c r="D73"/>
      <c r="E73"/>
      <c r="F73"/>
      <c r="K73" s="297"/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  <c r="W73" s="296"/>
      <c r="X73" s="312"/>
      <c r="Y73" s="312"/>
      <c r="Z73" s="312"/>
      <c r="AA73" s="312"/>
      <c r="AB73" s="311"/>
      <c r="AD73"/>
    </row>
    <row r="74" spans="2:30" ht="15">
      <c r="B74"/>
      <c r="C74"/>
      <c r="D74"/>
      <c r="E74"/>
      <c r="F74"/>
      <c r="K74" s="297"/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  <c r="W74" s="296"/>
      <c r="X74" s="312"/>
      <c r="Y74" s="312"/>
      <c r="Z74" s="312"/>
      <c r="AA74" s="312"/>
      <c r="AB74" s="311"/>
      <c r="AD74"/>
    </row>
    <row r="75" spans="2:30" ht="13.5" customHeight="1" thickBot="1">
      <c r="B75"/>
      <c r="C75"/>
      <c r="D75"/>
      <c r="E75"/>
      <c r="F75"/>
      <c r="K75" s="294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293"/>
      <c r="X75" s="292"/>
      <c r="Y75" s="292"/>
      <c r="Z75" s="292"/>
      <c r="AA75" s="292"/>
      <c r="AB75" s="291"/>
      <c r="AD75"/>
    </row>
    <row r="76" spans="2:30" ht="12" customHeight="1">
      <c r="B76"/>
      <c r="C76"/>
      <c r="D76"/>
      <c r="E76"/>
      <c r="F76"/>
      <c r="AD76"/>
    </row>
    <row r="77" spans="2:30" ht="12" customHeight="1" thickBot="1">
      <c r="B77"/>
      <c r="C77"/>
      <c r="D77"/>
      <c r="E77"/>
      <c r="F77"/>
      <c r="AD77"/>
    </row>
    <row r="78" spans="2:30" ht="15.75" customHeight="1">
      <c r="B78"/>
      <c r="C78"/>
      <c r="D78"/>
      <c r="E78"/>
      <c r="F78"/>
      <c r="K78" s="526" t="s">
        <v>114</v>
      </c>
      <c r="L78" s="527"/>
      <c r="M78" s="527"/>
      <c r="N78" s="527"/>
      <c r="O78" s="527"/>
      <c r="P78" s="527"/>
      <c r="Q78" s="527"/>
      <c r="R78" s="527"/>
      <c r="S78" s="527"/>
      <c r="T78" s="527"/>
      <c r="U78" s="527"/>
      <c r="V78" s="527"/>
      <c r="W78" s="527"/>
      <c r="X78" s="527"/>
      <c r="Y78" s="527"/>
      <c r="Z78" s="528"/>
      <c r="AD78"/>
    </row>
    <row r="79" spans="2:30" ht="12" customHeight="1">
      <c r="B79"/>
      <c r="C79"/>
      <c r="D79"/>
      <c r="E79"/>
      <c r="F79"/>
      <c r="K79" s="310" t="s">
        <v>113</v>
      </c>
      <c r="L79" s="309" t="s">
        <v>40</v>
      </c>
      <c r="M79" s="308"/>
      <c r="N79" s="296"/>
      <c r="O79" s="296"/>
      <c r="P79" s="296"/>
      <c r="Q79" s="296"/>
      <c r="R79" s="296"/>
      <c r="S79" s="296"/>
      <c r="T79" s="296"/>
      <c r="U79" s="296"/>
      <c r="V79" s="296"/>
      <c r="W79" s="296"/>
      <c r="X79" s="296"/>
      <c r="Y79" s="296"/>
      <c r="Z79" s="295"/>
      <c r="AD79"/>
    </row>
    <row r="80" spans="2:30" ht="12" customHeight="1">
      <c r="B80"/>
      <c r="C80"/>
      <c r="D80"/>
      <c r="E80"/>
      <c r="F80"/>
      <c r="K80" s="307"/>
      <c r="L80" s="302" t="str">
        <f>"Pre-FY"&amp;RIGHT(MYP!D6,2)-5</f>
        <v>Pre-FY16</v>
      </c>
      <c r="M80" s="301"/>
      <c r="N80" s="296"/>
      <c r="O80" s="296"/>
      <c r="P80" s="296"/>
      <c r="Q80" s="296"/>
      <c r="R80" s="296"/>
      <c r="S80" s="296"/>
      <c r="T80" s="296"/>
      <c r="U80" s="296"/>
      <c r="V80" s="296"/>
      <c r="W80" s="296"/>
      <c r="X80" s="296"/>
      <c r="Y80" s="296"/>
      <c r="Z80" s="295"/>
      <c r="AD80"/>
    </row>
    <row r="81" spans="2:30" ht="12" customHeight="1">
      <c r="B81"/>
      <c r="C81"/>
      <c r="D81"/>
      <c r="E81"/>
      <c r="F81"/>
      <c r="K81" s="306"/>
      <c r="L81" s="302" t="str">
        <f>"FY"&amp;RIGHT(MYP!D6,2)-5</f>
        <v>FY16</v>
      </c>
      <c r="M81" s="301"/>
      <c r="N81" s="296"/>
      <c r="O81" s="296"/>
      <c r="P81" s="296"/>
      <c r="Q81" s="296"/>
      <c r="R81" s="296"/>
      <c r="S81" s="296"/>
      <c r="T81" s="296"/>
      <c r="U81" s="296"/>
      <c r="V81" s="296"/>
      <c r="W81" s="296"/>
      <c r="X81" s="296"/>
      <c r="Y81" s="296"/>
      <c r="Z81" s="295"/>
      <c r="AD81"/>
    </row>
    <row r="82" spans="2:30" ht="12" customHeight="1">
      <c r="B82"/>
      <c r="C82"/>
      <c r="D82"/>
      <c r="E82"/>
      <c r="F82"/>
      <c r="K82" s="306"/>
      <c r="L82" s="302" t="str">
        <f>"FY"&amp;RIGHT(MYP!D6,2)-4</f>
        <v>FY17</v>
      </c>
      <c r="M82" s="301"/>
      <c r="N82" s="296"/>
      <c r="O82" s="296"/>
      <c r="P82" s="296"/>
      <c r="Q82" s="296"/>
      <c r="R82" s="296"/>
      <c r="S82" s="296"/>
      <c r="T82" s="296"/>
      <c r="U82" s="296"/>
      <c r="V82" s="296"/>
      <c r="W82" s="296"/>
      <c r="X82" s="296"/>
      <c r="Y82" s="296"/>
      <c r="Z82" s="295"/>
      <c r="AD82"/>
    </row>
    <row r="83" spans="2:30" ht="12" customHeight="1">
      <c r="B83"/>
      <c r="C83"/>
      <c r="D83"/>
      <c r="E83"/>
      <c r="F83"/>
      <c r="K83" s="306"/>
      <c r="L83" s="302" t="str">
        <f>"FY"&amp;RIGHT(MYP!D6,2)-3</f>
        <v>FY18</v>
      </c>
      <c r="M83" s="301"/>
      <c r="N83" s="296"/>
      <c r="O83" s="296"/>
      <c r="P83" s="296"/>
      <c r="Q83" s="296"/>
      <c r="R83" s="296"/>
      <c r="S83" s="296"/>
      <c r="T83" s="296"/>
      <c r="U83" s="296"/>
      <c r="V83" s="296"/>
      <c r="W83" s="296"/>
      <c r="X83" s="296"/>
      <c r="Y83" s="296"/>
      <c r="Z83" s="295"/>
      <c r="AD83"/>
    </row>
    <row r="84" spans="2:30" ht="12" customHeight="1">
      <c r="B84"/>
      <c r="C84"/>
      <c r="D84"/>
      <c r="E84"/>
      <c r="F84"/>
      <c r="K84" s="305"/>
      <c r="L84" s="302" t="str">
        <f>"FY"&amp;RIGHT(MYP!D6,2)-2</f>
        <v>FY19</v>
      </c>
      <c r="M84" s="301"/>
      <c r="N84" s="304"/>
      <c r="O84" s="296"/>
      <c r="P84" s="296"/>
      <c r="Q84" s="296"/>
      <c r="R84" s="296"/>
      <c r="S84" s="296"/>
      <c r="T84" s="296"/>
      <c r="U84" s="296"/>
      <c r="V84" s="296"/>
      <c r="W84" s="296"/>
      <c r="X84" s="296"/>
      <c r="Y84" s="296"/>
      <c r="Z84" s="295"/>
      <c r="AD84"/>
    </row>
    <row r="85" spans="2:30" ht="12" customHeight="1">
      <c r="B85"/>
      <c r="C85"/>
      <c r="D85"/>
      <c r="E85"/>
      <c r="F85"/>
      <c r="K85" s="303">
        <f>MYP!D35-SUM(K80:K84)</f>
        <v>97061.2</v>
      </c>
      <c r="L85" s="302" t="str">
        <f>"FY"&amp;RIGHT(MYP!D6,2)-1</f>
        <v>FY20</v>
      </c>
      <c r="M85" s="301"/>
      <c r="N85" s="304"/>
      <c r="O85" s="296"/>
      <c r="P85" s="296"/>
      <c r="Q85" s="296"/>
      <c r="R85" s="296"/>
      <c r="S85" s="296"/>
      <c r="T85" s="296"/>
      <c r="U85" s="296"/>
      <c r="V85" s="296"/>
      <c r="W85" s="296"/>
      <c r="X85" s="296"/>
      <c r="Y85" s="296"/>
      <c r="Z85" s="295"/>
      <c r="AD85"/>
    </row>
    <row r="86" spans="2:30" ht="12" customHeight="1">
      <c r="B86"/>
      <c r="C86"/>
      <c r="D86"/>
      <c r="E86"/>
      <c r="F86"/>
      <c r="K86" s="303">
        <f>MYP!D32</f>
        <v>-34262.080000000016</v>
      </c>
      <c r="L86" s="302" t="str">
        <f>"FY"&amp;RIGHT(MYP!D6,2)</f>
        <v>FY21</v>
      </c>
      <c r="M86" s="301"/>
      <c r="N86" s="304"/>
      <c r="O86" s="296"/>
      <c r="P86" s="296"/>
      <c r="Q86" s="296"/>
      <c r="R86" s="296"/>
      <c r="S86" s="296"/>
      <c r="T86" s="296"/>
      <c r="U86" s="296"/>
      <c r="V86" s="296"/>
      <c r="W86" s="296"/>
      <c r="X86" s="296"/>
      <c r="Y86" s="296"/>
      <c r="Z86" s="295"/>
      <c r="AD86"/>
    </row>
    <row r="87" spans="2:30" ht="12" customHeight="1">
      <c r="B87"/>
      <c r="C87"/>
      <c r="D87"/>
      <c r="E87"/>
      <c r="F87"/>
      <c r="K87" s="303">
        <f>MYP!E32</f>
        <v>191414.42833333323</v>
      </c>
      <c r="L87" s="302" t="str">
        <f>"FY"&amp;RIGHT(MYP!E6,2)</f>
        <v>FY22</v>
      </c>
      <c r="M87" s="301"/>
      <c r="N87" s="304"/>
      <c r="O87" s="296"/>
      <c r="P87" s="296"/>
      <c r="Q87" s="296"/>
      <c r="R87" s="296"/>
      <c r="S87" s="296"/>
      <c r="T87" s="296"/>
      <c r="U87" s="296"/>
      <c r="V87" s="296"/>
      <c r="W87" s="296"/>
      <c r="X87" s="296"/>
      <c r="Y87" s="296"/>
      <c r="Z87" s="295"/>
      <c r="AD87"/>
    </row>
    <row r="88" spans="2:30" ht="12" customHeight="1">
      <c r="B88"/>
      <c r="C88"/>
      <c r="D88"/>
      <c r="E88"/>
      <c r="F88"/>
      <c r="K88" s="303">
        <f>MYP!F32</f>
        <v>175156.32258333359</v>
      </c>
      <c r="L88" s="302" t="str">
        <f>"FY"&amp;RIGHT(MYP!F6,2)</f>
        <v>FY23</v>
      </c>
      <c r="M88" s="301"/>
      <c r="N88" s="304"/>
      <c r="O88" s="296"/>
      <c r="P88" s="296"/>
      <c r="Q88" s="296"/>
      <c r="R88" s="296"/>
      <c r="S88" s="296"/>
      <c r="T88" s="296"/>
      <c r="U88" s="296"/>
      <c r="V88" s="296"/>
      <c r="W88" s="296"/>
      <c r="X88" s="296"/>
      <c r="Y88" s="296"/>
      <c r="Z88" s="295"/>
      <c r="AD88"/>
    </row>
    <row r="89" spans="2:30" ht="12" customHeight="1">
      <c r="B89"/>
      <c r="C89"/>
      <c r="D89"/>
      <c r="E89"/>
      <c r="F89"/>
      <c r="K89" s="303">
        <f>MYP!G32</f>
        <v>193157.79990000045</v>
      </c>
      <c r="L89" s="302" t="str">
        <f>"FY"&amp;RIGHT(MYP!G6,2)</f>
        <v>FY24</v>
      </c>
      <c r="M89" s="301"/>
      <c r="N89" s="296"/>
      <c r="O89" s="296"/>
      <c r="P89" s="296"/>
      <c r="Q89" s="296"/>
      <c r="R89" s="296"/>
      <c r="S89" s="296"/>
      <c r="T89" s="296"/>
      <c r="U89" s="296"/>
      <c r="V89" s="296"/>
      <c r="W89" s="296"/>
      <c r="X89" s="296"/>
      <c r="Y89" s="296"/>
      <c r="Z89" s="295"/>
      <c r="AD89"/>
    </row>
    <row r="90" spans="2:30" ht="12" customHeight="1">
      <c r="B90"/>
      <c r="C90"/>
      <c r="D90"/>
      <c r="E90"/>
      <c r="F90"/>
      <c r="K90" s="300">
        <f>SUM(K80:K89)</f>
        <v>622527.67081666726</v>
      </c>
      <c r="L90" s="299" t="str">
        <f>L89&amp;" Ending Bal"</f>
        <v>FY24 Ending Bal</v>
      </c>
      <c r="M90" s="296"/>
      <c r="N90" s="296"/>
      <c r="O90" s="296"/>
      <c r="P90" s="296"/>
      <c r="Q90" s="296"/>
      <c r="R90" s="296"/>
      <c r="S90" s="296"/>
      <c r="T90" s="296"/>
      <c r="U90" s="296"/>
      <c r="V90" s="296"/>
      <c r="W90" s="296"/>
      <c r="X90" s="296"/>
      <c r="Y90" s="296"/>
      <c r="Z90" s="295"/>
      <c r="AD90"/>
    </row>
    <row r="91" spans="2:30" ht="12" customHeight="1">
      <c r="B91"/>
      <c r="C91"/>
      <c r="D91"/>
      <c r="E91"/>
      <c r="F91"/>
      <c r="K91" s="297"/>
      <c r="L91" s="296"/>
      <c r="M91" s="296"/>
      <c r="N91" s="296"/>
      <c r="O91" s="296"/>
      <c r="P91" s="296"/>
      <c r="Q91" s="296"/>
      <c r="R91" s="296"/>
      <c r="S91" s="296"/>
      <c r="T91" s="296"/>
      <c r="U91" s="296"/>
      <c r="V91" s="296"/>
      <c r="W91" s="296"/>
      <c r="X91" s="296"/>
      <c r="Y91" s="296"/>
      <c r="Z91" s="295"/>
      <c r="AD91"/>
    </row>
    <row r="92" spans="2:30" ht="12" customHeight="1">
      <c r="B92"/>
      <c r="C92"/>
      <c r="D92"/>
      <c r="E92"/>
      <c r="F92"/>
      <c r="K92" s="298" t="s">
        <v>112</v>
      </c>
      <c r="L92" s="296"/>
      <c r="M92" s="296"/>
      <c r="N92" s="296"/>
      <c r="O92" s="296"/>
      <c r="P92" s="296"/>
      <c r="Q92" s="296"/>
      <c r="R92" s="296"/>
      <c r="S92" s="296"/>
      <c r="T92" s="296"/>
      <c r="U92" s="296"/>
      <c r="V92" s="296"/>
      <c r="W92" s="296"/>
      <c r="X92" s="296"/>
      <c r="Y92" s="296"/>
      <c r="Z92" s="295"/>
      <c r="AD92"/>
    </row>
    <row r="93" spans="2:30" ht="12" customHeight="1">
      <c r="B93"/>
      <c r="C93"/>
      <c r="D93"/>
      <c r="E93"/>
      <c r="F93"/>
      <c r="K93" s="298"/>
      <c r="L93" s="296"/>
      <c r="M93" s="296"/>
      <c r="N93" s="296"/>
      <c r="O93" s="296"/>
      <c r="P93" s="296"/>
      <c r="Q93" s="296"/>
      <c r="R93" s="296"/>
      <c r="S93" s="296"/>
      <c r="T93" s="296"/>
      <c r="U93" s="296"/>
      <c r="V93" s="296"/>
      <c r="W93" s="296"/>
      <c r="X93" s="296"/>
      <c r="Y93" s="296"/>
      <c r="Z93" s="295"/>
      <c r="AD93"/>
    </row>
    <row r="94" spans="2:30" ht="12" customHeight="1">
      <c r="B94"/>
      <c r="C94"/>
      <c r="D94"/>
      <c r="E94"/>
      <c r="F94"/>
      <c r="K94" s="297"/>
      <c r="L94" s="296"/>
      <c r="M94" s="296"/>
      <c r="N94" s="296"/>
      <c r="O94" s="296"/>
      <c r="P94" s="296"/>
      <c r="Q94" s="296"/>
      <c r="R94" s="296"/>
      <c r="S94" s="296"/>
      <c r="T94" s="296"/>
      <c r="U94" s="296"/>
      <c r="V94" s="296"/>
      <c r="W94" s="296"/>
      <c r="X94" s="296"/>
      <c r="Y94" s="296"/>
      <c r="Z94" s="295"/>
      <c r="AD94"/>
    </row>
    <row r="95" spans="2:30" ht="12" customHeight="1">
      <c r="B95"/>
      <c r="C95"/>
      <c r="D95"/>
      <c r="E95"/>
      <c r="F95"/>
      <c r="K95" s="297"/>
      <c r="L95" s="296"/>
      <c r="M95" s="296"/>
      <c r="N95" s="296"/>
      <c r="O95" s="296"/>
      <c r="P95" s="296"/>
      <c r="Q95" s="296"/>
      <c r="R95" s="296"/>
      <c r="S95" s="296"/>
      <c r="T95" s="296"/>
      <c r="U95" s="296"/>
      <c r="V95" s="296"/>
      <c r="W95" s="296"/>
      <c r="X95" s="296"/>
      <c r="Y95" s="296"/>
      <c r="Z95" s="295"/>
      <c r="AD95"/>
    </row>
    <row r="96" spans="2:30" ht="12" customHeight="1">
      <c r="B96"/>
      <c r="C96"/>
      <c r="D96"/>
      <c r="E96"/>
      <c r="F96"/>
      <c r="K96" s="297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5"/>
      <c r="AD96"/>
    </row>
    <row r="97" spans="2:30" ht="12" customHeight="1">
      <c r="B97"/>
      <c r="C97"/>
      <c r="D97"/>
      <c r="E97"/>
      <c r="F97"/>
      <c r="K97" s="297"/>
      <c r="L97" s="296"/>
      <c r="M97" s="296"/>
      <c r="N97" s="296"/>
      <c r="O97" s="296"/>
      <c r="P97" s="296"/>
      <c r="Q97" s="296"/>
      <c r="R97" s="296"/>
      <c r="S97" s="296"/>
      <c r="T97" s="296"/>
      <c r="U97" s="296"/>
      <c r="V97" s="296"/>
      <c r="W97" s="296"/>
      <c r="X97" s="296"/>
      <c r="Y97" s="296"/>
      <c r="Z97" s="295"/>
      <c r="AD97"/>
    </row>
    <row r="98" spans="2:30" ht="12" customHeight="1">
      <c r="B98"/>
      <c r="C98"/>
      <c r="D98"/>
      <c r="E98"/>
      <c r="F98"/>
      <c r="K98" s="297"/>
      <c r="L98" s="296"/>
      <c r="M98" s="296"/>
      <c r="N98" s="296"/>
      <c r="O98" s="296"/>
      <c r="P98" s="296"/>
      <c r="Q98" s="296"/>
      <c r="R98" s="296"/>
      <c r="S98" s="296"/>
      <c r="T98" s="296"/>
      <c r="U98" s="296"/>
      <c r="V98" s="296"/>
      <c r="W98" s="296"/>
      <c r="X98" s="296"/>
      <c r="Y98" s="296"/>
      <c r="Z98" s="295"/>
      <c r="AD98"/>
    </row>
    <row r="99" spans="2:30" ht="12" customHeight="1">
      <c r="B99"/>
      <c r="C99"/>
      <c r="D99"/>
      <c r="E99"/>
      <c r="F99"/>
      <c r="K99" s="297"/>
      <c r="L99" s="296"/>
      <c r="M99" s="296"/>
      <c r="N99" s="296"/>
      <c r="O99" s="296"/>
      <c r="P99" s="296"/>
      <c r="Q99" s="296"/>
      <c r="R99" s="296"/>
      <c r="S99" s="296"/>
      <c r="T99" s="296"/>
      <c r="U99" s="296"/>
      <c r="V99" s="296"/>
      <c r="W99" s="296"/>
      <c r="X99" s="296"/>
      <c r="Y99" s="296"/>
      <c r="Z99" s="295"/>
      <c r="AD99"/>
    </row>
    <row r="100" spans="2:30" ht="12" customHeight="1">
      <c r="B100"/>
      <c r="C100"/>
      <c r="D100"/>
      <c r="E100"/>
      <c r="F100"/>
      <c r="K100" s="297"/>
      <c r="L100" s="296"/>
      <c r="M100" s="296"/>
      <c r="N100" s="296"/>
      <c r="O100" s="296"/>
      <c r="P100" s="296"/>
      <c r="Q100" s="296"/>
      <c r="R100" s="296"/>
      <c r="S100" s="296"/>
      <c r="T100" s="296"/>
      <c r="U100" s="296"/>
      <c r="V100" s="296"/>
      <c r="W100" s="296"/>
      <c r="X100" s="296"/>
      <c r="Y100" s="296"/>
      <c r="Z100" s="295"/>
      <c r="AD100"/>
    </row>
    <row r="101" spans="2:30" ht="12" customHeight="1">
      <c r="B101"/>
      <c r="C101"/>
      <c r="D101"/>
      <c r="E101"/>
      <c r="F101"/>
      <c r="K101" s="297"/>
      <c r="L101" s="296"/>
      <c r="M101" s="296"/>
      <c r="N101" s="296"/>
      <c r="O101" s="296"/>
      <c r="P101" s="296"/>
      <c r="Q101" s="296"/>
      <c r="R101" s="296"/>
      <c r="S101" s="296"/>
      <c r="T101" s="296"/>
      <c r="U101" s="296"/>
      <c r="V101" s="296"/>
      <c r="W101" s="296"/>
      <c r="X101" s="296"/>
      <c r="Y101" s="296"/>
      <c r="Z101" s="295"/>
      <c r="AD101"/>
    </row>
    <row r="102" spans="2:30" ht="12" customHeight="1">
      <c r="B102"/>
      <c r="C102"/>
      <c r="D102"/>
      <c r="E102"/>
      <c r="F102"/>
      <c r="K102" s="297"/>
      <c r="L102" s="296"/>
      <c r="M102" s="296"/>
      <c r="N102" s="296"/>
      <c r="O102" s="296"/>
      <c r="P102" s="296"/>
      <c r="Q102" s="296"/>
      <c r="R102" s="296"/>
      <c r="S102" s="296"/>
      <c r="T102" s="296"/>
      <c r="U102" s="296"/>
      <c r="V102" s="296"/>
      <c r="W102" s="296"/>
      <c r="X102" s="296"/>
      <c r="Y102" s="296"/>
      <c r="Z102" s="295"/>
      <c r="AD102"/>
    </row>
    <row r="103" spans="2:30" ht="12" customHeight="1">
      <c r="B103"/>
      <c r="C103"/>
      <c r="D103"/>
      <c r="E103"/>
      <c r="F103"/>
      <c r="K103" s="297"/>
      <c r="L103" s="296"/>
      <c r="M103" s="296"/>
      <c r="N103" s="296"/>
      <c r="O103" s="296"/>
      <c r="P103" s="296"/>
      <c r="Q103" s="296"/>
      <c r="R103" s="296"/>
      <c r="S103" s="296"/>
      <c r="T103" s="296"/>
      <c r="U103" s="296"/>
      <c r="V103" s="296"/>
      <c r="W103" s="296"/>
      <c r="X103" s="296"/>
      <c r="Y103" s="296"/>
      <c r="Z103" s="295"/>
      <c r="AD103"/>
    </row>
    <row r="104" spans="2:30" ht="12" customHeight="1">
      <c r="B104"/>
      <c r="C104"/>
      <c r="D104"/>
      <c r="E104"/>
      <c r="F104"/>
      <c r="K104" s="297"/>
      <c r="L104" s="296"/>
      <c r="M104" s="296"/>
      <c r="N104" s="296"/>
      <c r="O104" s="296"/>
      <c r="P104" s="296"/>
      <c r="Q104" s="296"/>
      <c r="R104" s="296"/>
      <c r="S104" s="296"/>
      <c r="T104" s="296"/>
      <c r="U104" s="296"/>
      <c r="V104" s="296"/>
      <c r="W104" s="296"/>
      <c r="X104" s="296"/>
      <c r="Y104" s="296"/>
      <c r="Z104" s="295"/>
      <c r="AD104"/>
    </row>
    <row r="105" spans="2:30" ht="12" customHeight="1">
      <c r="B105"/>
      <c r="C105"/>
      <c r="D105"/>
      <c r="E105"/>
      <c r="F105"/>
      <c r="K105" s="297"/>
      <c r="L105" s="296"/>
      <c r="M105" s="296"/>
      <c r="N105" s="296"/>
      <c r="O105" s="296"/>
      <c r="P105" s="296"/>
      <c r="Q105" s="296"/>
      <c r="R105" s="296"/>
      <c r="S105" s="296"/>
      <c r="T105" s="296"/>
      <c r="U105" s="296"/>
      <c r="V105" s="296"/>
      <c r="W105" s="296"/>
      <c r="X105" s="296"/>
      <c r="Y105" s="296"/>
      <c r="Z105" s="295"/>
      <c r="AD105"/>
    </row>
    <row r="106" spans="2:30" ht="12" customHeight="1">
      <c r="B106"/>
      <c r="C106"/>
      <c r="D106"/>
      <c r="E106"/>
      <c r="F106"/>
      <c r="K106" s="297"/>
      <c r="L106" s="296"/>
      <c r="M106" s="296"/>
      <c r="N106" s="296"/>
      <c r="O106" s="296"/>
      <c r="P106" s="296"/>
      <c r="Q106" s="296"/>
      <c r="R106" s="296"/>
      <c r="S106" s="296"/>
      <c r="T106" s="296"/>
      <c r="U106" s="296"/>
      <c r="V106" s="296"/>
      <c r="W106" s="296"/>
      <c r="X106" s="296"/>
      <c r="Y106" s="296"/>
      <c r="Z106" s="295"/>
      <c r="AD106"/>
    </row>
    <row r="107" spans="2:30" ht="12" customHeight="1">
      <c r="B107"/>
      <c r="C107"/>
      <c r="D107"/>
      <c r="E107"/>
      <c r="F107"/>
      <c r="K107" s="297"/>
      <c r="L107" s="296"/>
      <c r="M107" s="296"/>
      <c r="N107" s="296"/>
      <c r="O107" s="296"/>
      <c r="P107" s="296"/>
      <c r="Q107" s="296"/>
      <c r="R107" s="296"/>
      <c r="S107" s="296"/>
      <c r="T107" s="296"/>
      <c r="U107" s="296"/>
      <c r="V107" s="296"/>
      <c r="W107" s="296"/>
      <c r="X107" s="296"/>
      <c r="Y107" s="296"/>
      <c r="Z107" s="295"/>
      <c r="AD107"/>
    </row>
    <row r="108" spans="2:30" ht="12" customHeight="1">
      <c r="B108"/>
      <c r="C108"/>
      <c r="D108"/>
      <c r="E108"/>
      <c r="F108"/>
      <c r="K108" s="297"/>
      <c r="L108" s="296"/>
      <c r="M108" s="296"/>
      <c r="N108" s="296"/>
      <c r="O108" s="296"/>
      <c r="P108" s="296"/>
      <c r="Q108" s="296"/>
      <c r="R108" s="296"/>
      <c r="S108" s="296"/>
      <c r="T108" s="296"/>
      <c r="U108" s="296"/>
      <c r="V108" s="296"/>
      <c r="W108" s="296"/>
      <c r="X108" s="296"/>
      <c r="Y108" s="296"/>
      <c r="Z108" s="295"/>
      <c r="AD108"/>
    </row>
    <row r="109" spans="2:30" ht="12" customHeight="1">
      <c r="B109"/>
      <c r="C109"/>
      <c r="D109"/>
      <c r="E109"/>
      <c r="F109"/>
      <c r="K109" s="297"/>
      <c r="L109" s="296"/>
      <c r="M109" s="296"/>
      <c r="N109" s="296"/>
      <c r="O109" s="296"/>
      <c r="P109" s="296"/>
      <c r="Q109" s="296"/>
      <c r="R109" s="296"/>
      <c r="S109" s="296"/>
      <c r="T109" s="296"/>
      <c r="U109" s="296"/>
      <c r="V109" s="296"/>
      <c r="W109" s="296"/>
      <c r="X109" s="296"/>
      <c r="Y109" s="296"/>
      <c r="Z109" s="295"/>
      <c r="AD109"/>
    </row>
    <row r="110" spans="2:30" ht="12" customHeight="1" thickBot="1">
      <c r="B110"/>
      <c r="C110"/>
      <c r="D110"/>
      <c r="E110"/>
      <c r="F110"/>
      <c r="K110" s="294"/>
      <c r="L110" s="293"/>
      <c r="M110" s="293"/>
      <c r="N110" s="293"/>
      <c r="O110" s="293"/>
      <c r="P110" s="293"/>
      <c r="Q110" s="293"/>
      <c r="R110" s="293"/>
      <c r="S110" s="293"/>
      <c r="T110" s="293"/>
      <c r="U110" s="293"/>
      <c r="V110" s="293"/>
      <c r="W110" s="293"/>
      <c r="X110" s="292"/>
      <c r="Y110" s="292"/>
      <c r="Z110" s="291"/>
      <c r="AA110"/>
      <c r="AB110"/>
      <c r="AD110"/>
    </row>
    <row r="111" spans="2:30" ht="12" customHeight="1">
      <c r="B111"/>
      <c r="C111"/>
      <c r="D111"/>
      <c r="E111"/>
      <c r="F111"/>
      <c r="X111"/>
      <c r="Y111"/>
      <c r="Z111"/>
      <c r="AA111"/>
      <c r="AB111"/>
      <c r="AD111"/>
    </row>
    <row r="112" spans="2:30" ht="12" customHeight="1">
      <c r="B112"/>
      <c r="C112"/>
      <c r="D112"/>
      <c r="E112"/>
      <c r="F112"/>
      <c r="X112"/>
      <c r="Y112"/>
      <c r="AD112"/>
    </row>
    <row r="113" spans="2:30" ht="12" customHeight="1">
      <c r="B113"/>
      <c r="C113"/>
      <c r="D113"/>
      <c r="E113"/>
      <c r="F113"/>
      <c r="Y113"/>
      <c r="AD113"/>
    </row>
    <row r="114" spans="2:30" ht="12" customHeight="1">
      <c r="B114"/>
      <c r="C114"/>
      <c r="D114"/>
      <c r="E114"/>
      <c r="F114"/>
      <c r="Y114"/>
      <c r="AD114"/>
    </row>
    <row r="115" spans="2:30" ht="12" customHeight="1">
      <c r="B115"/>
      <c r="C115"/>
      <c r="D115"/>
      <c r="E115"/>
      <c r="F115"/>
      <c r="Y115"/>
      <c r="AD115"/>
    </row>
    <row r="116" spans="2:30" ht="12" customHeight="1">
      <c r="B116"/>
      <c r="C116"/>
      <c r="D116"/>
      <c r="E116"/>
      <c r="F116"/>
      <c r="Y116"/>
      <c r="AD116"/>
    </row>
    <row r="117" spans="2:30" ht="12" customHeight="1">
      <c r="B117"/>
      <c r="C117"/>
      <c r="D117"/>
      <c r="E117"/>
      <c r="F117"/>
      <c r="Y117"/>
      <c r="AD117"/>
    </row>
    <row r="118" spans="2:30" ht="12" customHeight="1">
      <c r="B118"/>
      <c r="C118"/>
      <c r="D118"/>
      <c r="E118"/>
      <c r="F118"/>
      <c r="Y118"/>
      <c r="AD118"/>
    </row>
    <row r="119" spans="2:30" ht="12" customHeight="1">
      <c r="B119"/>
      <c r="C119"/>
      <c r="D119"/>
      <c r="E119"/>
      <c r="F119"/>
      <c r="Y119"/>
      <c r="AD119"/>
    </row>
    <row r="120" spans="2:30" ht="12" customHeight="1">
      <c r="B120"/>
      <c r="C120"/>
      <c r="D120"/>
      <c r="E120"/>
      <c r="F120"/>
      <c r="AD120"/>
    </row>
    <row r="121" spans="2:30" ht="12" customHeight="1">
      <c r="B121"/>
      <c r="C121"/>
      <c r="D121"/>
      <c r="E121"/>
      <c r="F121"/>
      <c r="AD121"/>
    </row>
    <row r="122" spans="2:30" ht="12" customHeight="1">
      <c r="B122"/>
      <c r="C122"/>
      <c r="D122"/>
      <c r="E122"/>
      <c r="F122"/>
      <c r="AD122"/>
    </row>
    <row r="123" spans="2:30" ht="12" customHeight="1">
      <c r="B123"/>
      <c r="C123"/>
      <c r="D123"/>
      <c r="E123"/>
      <c r="F123"/>
      <c r="AD123"/>
    </row>
    <row r="124" spans="2:30" ht="12" customHeight="1">
      <c r="B124"/>
      <c r="C124"/>
      <c r="D124"/>
      <c r="E124"/>
      <c r="F124"/>
      <c r="AD124"/>
    </row>
    <row r="125" spans="2:30" ht="12" customHeight="1">
      <c r="B125"/>
      <c r="C125"/>
      <c r="D125"/>
      <c r="E125"/>
      <c r="F125"/>
      <c r="AD125"/>
    </row>
    <row r="126" spans="2:30" ht="12" customHeight="1">
      <c r="B126"/>
      <c r="C126"/>
      <c r="D126"/>
      <c r="E126"/>
      <c r="F126"/>
      <c r="AD126"/>
    </row>
    <row r="127" spans="2:30" ht="12" customHeight="1">
      <c r="B127"/>
      <c r="C127"/>
      <c r="D127"/>
      <c r="E127"/>
      <c r="F127"/>
      <c r="AD127"/>
    </row>
    <row r="128" spans="2:30" ht="12" customHeight="1">
      <c r="B128"/>
      <c r="C128"/>
      <c r="D128"/>
      <c r="E128"/>
      <c r="F128"/>
      <c r="AD128"/>
    </row>
    <row r="129" spans="2:30" ht="12" customHeight="1">
      <c r="B129"/>
      <c r="C129"/>
      <c r="D129"/>
      <c r="E129"/>
      <c r="F129"/>
      <c r="AD129"/>
    </row>
    <row r="130" spans="2:30" ht="12" customHeight="1">
      <c r="B130"/>
      <c r="C130"/>
      <c r="D130"/>
      <c r="E130"/>
      <c r="F130"/>
      <c r="AD130"/>
    </row>
    <row r="131" spans="2:30" ht="12" customHeight="1">
      <c r="B131"/>
      <c r="C131"/>
      <c r="D131"/>
      <c r="E131"/>
      <c r="F131"/>
      <c r="AD131"/>
    </row>
    <row r="132" spans="2:30" ht="12" customHeight="1">
      <c r="B132"/>
      <c r="C132"/>
      <c r="D132"/>
      <c r="E132"/>
      <c r="F132"/>
      <c r="AD132"/>
    </row>
    <row r="133" spans="2:30" ht="12" customHeight="1">
      <c r="B133"/>
      <c r="C133"/>
      <c r="D133"/>
      <c r="E133"/>
      <c r="F133"/>
      <c r="AD133"/>
    </row>
    <row r="134" spans="2:30" ht="12" customHeight="1">
      <c r="B134"/>
      <c r="C134"/>
      <c r="D134"/>
      <c r="E134"/>
      <c r="F134"/>
      <c r="AD134"/>
    </row>
    <row r="135" spans="2:30" ht="12" customHeight="1">
      <c r="B135"/>
      <c r="C135"/>
      <c r="D135"/>
      <c r="E135"/>
      <c r="F135"/>
      <c r="AD135"/>
    </row>
    <row r="136" spans="2:30" ht="12" customHeight="1">
      <c r="B136"/>
      <c r="C136"/>
      <c r="D136"/>
      <c r="E136"/>
      <c r="F136"/>
      <c r="AD136"/>
    </row>
    <row r="137" spans="2:30" ht="12" customHeight="1">
      <c r="B137"/>
      <c r="C137"/>
      <c r="D137"/>
      <c r="E137"/>
      <c r="F137"/>
      <c r="AD137"/>
    </row>
    <row r="138" spans="2:30" ht="12" customHeight="1">
      <c r="B138"/>
      <c r="C138"/>
      <c r="D138"/>
      <c r="E138"/>
      <c r="F138"/>
      <c r="AD138"/>
    </row>
    <row r="139" spans="2:30" ht="12" customHeight="1">
      <c r="B139"/>
      <c r="C139"/>
      <c r="D139"/>
      <c r="E139"/>
      <c r="F139"/>
      <c r="AD139"/>
    </row>
    <row r="140" spans="2:30" ht="12" customHeight="1">
      <c r="B140"/>
      <c r="C140"/>
      <c r="D140"/>
      <c r="E140"/>
      <c r="F140"/>
      <c r="AD140"/>
    </row>
    <row r="141" spans="2:30" ht="12" customHeight="1">
      <c r="B141"/>
      <c r="C141"/>
      <c r="D141"/>
      <c r="E141"/>
      <c r="F141"/>
      <c r="AD141"/>
    </row>
    <row r="142" spans="2:30" ht="12" customHeight="1">
      <c r="B142"/>
      <c r="C142"/>
      <c r="D142"/>
      <c r="E142"/>
      <c r="F142"/>
      <c r="AD142"/>
    </row>
    <row r="143" spans="2:30" ht="12" customHeight="1">
      <c r="B143"/>
      <c r="C143"/>
      <c r="D143"/>
      <c r="E143"/>
      <c r="F143"/>
      <c r="AD143"/>
    </row>
    <row r="144" spans="2:30" ht="12" customHeight="1">
      <c r="B144"/>
      <c r="C144"/>
      <c r="D144"/>
      <c r="E144"/>
      <c r="F144"/>
      <c r="AD144"/>
    </row>
    <row r="145" spans="2:30" ht="12" customHeight="1">
      <c r="B145"/>
      <c r="C145"/>
      <c r="D145"/>
      <c r="E145"/>
      <c r="F145"/>
      <c r="AD145"/>
    </row>
    <row r="146" spans="2:30" ht="12" customHeight="1">
      <c r="B146"/>
      <c r="C146"/>
      <c r="D146"/>
      <c r="E146"/>
      <c r="F146"/>
      <c r="AD146"/>
    </row>
    <row r="147" spans="2:30" ht="12" customHeight="1">
      <c r="B147"/>
      <c r="C147"/>
      <c r="D147"/>
      <c r="E147"/>
      <c r="F147"/>
      <c r="AD147"/>
    </row>
    <row r="148" spans="2:30" ht="12" customHeight="1">
      <c r="B148"/>
      <c r="C148"/>
      <c r="D148"/>
      <c r="E148"/>
      <c r="F148"/>
      <c r="AD148"/>
    </row>
    <row r="149" spans="2:30" ht="12" customHeight="1">
      <c r="B149"/>
      <c r="C149"/>
      <c r="D149"/>
      <c r="E149"/>
      <c r="F149"/>
      <c r="AD149"/>
    </row>
    <row r="150" spans="2:30" ht="12" customHeight="1">
      <c r="B150"/>
      <c r="C150"/>
      <c r="D150"/>
      <c r="E150"/>
      <c r="F150"/>
      <c r="AD150"/>
    </row>
    <row r="151" spans="2:30" ht="12" customHeight="1">
      <c r="B151"/>
      <c r="C151"/>
      <c r="D151"/>
      <c r="E151"/>
      <c r="F151"/>
      <c r="AD151"/>
    </row>
    <row r="152" spans="2:30" ht="12" customHeight="1">
      <c r="B152"/>
      <c r="C152"/>
      <c r="D152"/>
      <c r="E152"/>
      <c r="F152"/>
      <c r="AD152"/>
    </row>
    <row r="153" spans="2:30" ht="12" customHeight="1">
      <c r="B153"/>
      <c r="C153"/>
      <c r="D153"/>
      <c r="E153"/>
      <c r="F153"/>
      <c r="AD153"/>
    </row>
    <row r="154" spans="2:30" ht="12" customHeight="1">
      <c r="B154"/>
      <c r="C154"/>
      <c r="D154"/>
      <c r="E154"/>
      <c r="F154"/>
      <c r="AD154"/>
    </row>
    <row r="155" spans="2:30" ht="12" customHeight="1">
      <c r="B155"/>
      <c r="C155"/>
      <c r="D155"/>
      <c r="E155"/>
      <c r="F155"/>
      <c r="AD155"/>
    </row>
    <row r="156" spans="2:30" ht="12" customHeight="1"/>
    <row r="157" spans="2:30" ht="12" customHeight="1"/>
  </sheetData>
  <mergeCells count="52">
    <mergeCell ref="C11:D11"/>
    <mergeCell ref="C21:D21"/>
    <mergeCell ref="C22:D22"/>
    <mergeCell ref="C53:D53"/>
    <mergeCell ref="C12:D12"/>
    <mergeCell ref="C13:D13"/>
    <mergeCell ref="C15:D15"/>
    <mergeCell ref="C16:D16"/>
    <mergeCell ref="C17:D17"/>
    <mergeCell ref="C18:D18"/>
    <mergeCell ref="C23:D23"/>
    <mergeCell ref="C24:D24"/>
    <mergeCell ref="C19:D19"/>
    <mergeCell ref="C20:D20"/>
    <mergeCell ref="C52:D52"/>
    <mergeCell ref="C51:D51"/>
    <mergeCell ref="K2:AB2"/>
    <mergeCell ref="K39:AB39"/>
    <mergeCell ref="C26:D26"/>
    <mergeCell ref="C7:D7"/>
    <mergeCell ref="C28:D28"/>
    <mergeCell ref="C29:D29"/>
    <mergeCell ref="B31:D31"/>
    <mergeCell ref="B32:D32"/>
    <mergeCell ref="C37:D37"/>
    <mergeCell ref="B7:B13"/>
    <mergeCell ref="B15:B24"/>
    <mergeCell ref="C5:D5"/>
    <mergeCell ref="C6:D6"/>
    <mergeCell ref="C8:D8"/>
    <mergeCell ref="C9:D9"/>
    <mergeCell ref="C10:D10"/>
    <mergeCell ref="C38:D38"/>
    <mergeCell ref="C41:D41"/>
    <mergeCell ref="C45:D45"/>
    <mergeCell ref="B39:B45"/>
    <mergeCell ref="C39:D39"/>
    <mergeCell ref="C40:D40"/>
    <mergeCell ref="B47:B56"/>
    <mergeCell ref="C47:D47"/>
    <mergeCell ref="C48:D48"/>
    <mergeCell ref="C49:D49"/>
    <mergeCell ref="C50:D50"/>
    <mergeCell ref="C55:D55"/>
    <mergeCell ref="C56:D56"/>
    <mergeCell ref="C54:D54"/>
    <mergeCell ref="K78:Z78"/>
    <mergeCell ref="C58:D58"/>
    <mergeCell ref="C60:D60"/>
    <mergeCell ref="C61:D61"/>
    <mergeCell ref="B63:D63"/>
    <mergeCell ref="B64:D64"/>
  </mergeCells>
  <conditionalFormatting sqref="K2 K39">
    <cfRule type="cellIs" dxfId="0" priority="1" operator="equal">
      <formula>"Please match Choose Year with Scenario for cash flow graphs to function properly"</formula>
    </cfRule>
  </conditionalFormatting>
  <pageMargins left="0.7" right="0.7" top="0.75" bottom="0.75" header="0.3" footer="0.3"/>
  <pageSetup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B1FD97C-490B-4669-9B8D-D9DAA55044C3}">
          <x14:formula1>
            <xm:f>MYP!$D$6:$I$6</xm:f>
          </x14:formula1>
          <xm:sqref>E3:H3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venadatastore xmlns="http://venasolutions.com/VenaSPMAddin/DefaultDataModel_V1">632005309942726656</venadatastore>
</file>

<file path=customXml/item2.xml><?xml version="1.0" encoding="utf-8"?>
<venadatastore xmlns="http://venasolutions.com/VenaSPMAddin/DataModelSectionStore_V1">{"MultiSiteMYP":{"Id":720177939980091392,"Name":"EdTec - NV"},"CharterCashFlow":{"Id":720177939980091392,"Name":"EdTec - NV"},"CharterMYP":{"Id":720177939980091392,"Name":"EdTec - NV"},"Budget":{"Id":720177939980091392,"Name":"EdTec - NV"},"CurrentForecast":{"Id":720177939980091392,"Name":"EdTec - NV"},"CharterCashFlow2":{"Id":720177939980091392,"Name":"EdTec - NV"},"ComparisonScenario":{"Id":720177939980091392,"Name":"EdTec - NV"},"Org":{"Id":720177939980091392,"Name":"EdTec - NV"},"ClosedMonth":{"Id":720177939980091392,"Name":"EdTec - NV"},"ClosedMonthS1":{"Id":720177939980091392,"Name":"EdTec - NV"},"CashFlowS1":{"Id":720177939980091392,"Name":"EdTec - NV"},"CashFlowS2":{"Id":720177939980091392,"Name":"EdTec - NV"},"CashFlowS3":{"Id":720177939980091392,"Name":"EdTec - NV"},"MYPS1":{"Id":720177939980091392,"Name":"EdTec - NV"},"MultiSiteS1":{"Id":720177939980091392,"Name":"EdTec - NV"},"PayrollS1":{"Id":720177939980091392,"Name":"EdTec - NV"},"RatesS1":{"Id":720177939980091392,"Name":"EdTec - NV"},"GraphsS1":{"Id":720177939980091392,"Name":"EdTec - NV"},"GraphsS2":{"Id":720177939980091392,"Name":"EdTec - NV"},"GraphsS3":{"Id":720177939980091392,"Name":"EdTec - NV"}}</venadatastore>
</file>

<file path=customXml/item3.xml><?xml version="1.0" encoding="utf-8"?>
<venadatastore xmlns="http://venasolutions.com/VenaSPMAddin/VenaWorkbookProperties">{"LoadedSuccessfully":false,"ConnectionContext":null,"Replay":false,"OfflineGuid":"00000000-0000-0000-0000-000000000000","ServiceUrl":null,"WorkbookIsOffline":false,"DocPropertiesJson":null,"Filename":null,"WP":null,"Subdomain":null}</venadatastore>
</file>

<file path=customXml/item4.xml><?xml version="1.0" encoding="utf-8"?>
<venadatastore xmlns="http://venasolutions.com/VenaSPMAddin/DrillThroughTableInfo_V1">[{"sectionName":"OutYtdS1","blockName":"OutYtdB1","tableName":"DrillDown"},{"sectionName":"BSActualsS1","blockName":"BSActualsB1","tableName":"DrillDown"}]</venadatastore>
</file>

<file path=customXml/item5.xml><?xml version="1.0" encoding="utf-8"?>
<solutionPackageMetadata xmlns="http://venasolutions.com/VenaTemplate/SolutionPackageMetadata/V1">
  <lastSaved>2021-01-08T13:35:20.006482-06:00</lastSaved>
</solutionPackageMetadata>
</file>

<file path=customXml/item6.xml><?xml version="1.0" encoding="utf-8"?>
<venadatastore xmlns="http://venasolutions.com/VenaSPMAddin/ServerSideBlobV1">{"Version":1,"Mappings":{"_vena_CashFlowS1_CashFlowB1_C_3_720177941083193353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CashFlowB1","VenaRangeType":2,"DimensionIdStr":"3","MemberIdStr":"720177941083193353","DimensionId":3,"MemberId":720177941083193353,"Inc":""},"_vena_CashFlowS1_CashFlowB1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CashFlowB1","VenaRangeType":2,"DimensionIdStr":"FV","MemberIdStr":"56493ffece784c5db4cd0fd3b40a250d","DimensionId":-1,"MemberId":-1,"Inc":""},"_vena_CashFlowS1_CashFlowB1_R_5_720177941133525044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CashFlowB1","VenaRangeType":1,"DimensionIdStr":"5","MemberIdStr":"720177941133525044","DimensionId":5,"MemberId":720177941133525044,"Inc":""},"_vena_CashFlowS1_P_2_720177941070610468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","VenaRangeType":0,"DimensionIdStr":"2","MemberIdStr":"720177941070610468","DimensionId":2,"MemberId":720177941070610468,"Inc":""},"_vena_CashFlowS1_P_6_720177941255159882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","VenaRangeType":0,"DimensionIdStr":"6","MemberIdStr":"720177941255159882","DimensionId":6,"MemberId":720177941255159882,"Inc":""},"_vena_CashFlowS1_P_7_720177941267742840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","VenaRangeType":0,"DimensionIdStr":"7","MemberIdStr":"720177941267742840","DimensionId":7,"MemberId":720177941267742840,"Inc":""},"_vena_CashFlowS1_P_8_720177941305491498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","VenaRangeType":0,"DimensionIdStr":"8","MemberIdStr":"720177941305491498","DimensionId":8,"MemberId":720177941305491498,"Inc":""},"_vena_CashFlowS1_P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","VenaRangeType":0,"DimensionIdStr":"FV","MemberIdStr":"e1c3a244dc3d4f149ecdf7d748811086","DimensionId":-1,"MemberId":-1,"Inc":""},"_vena_CashFlowS2_CashFlowB2_C_3_720177941083193402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3","MemberIdStr":"720177941083193402","DimensionId":3,"MemberId":720177941083193402,"Inc":""},"_vena_CashFlowS2_CashFlowB2_C_3_720177941083193402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3","MemberIdStr":"720177941083193402","DimensionId":3,"MemberId":720177941083193402,"Inc":"1"},"_vena_CashFlowS2_CashFlowB2_C_3_720177941083193402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3","MemberIdStr":"720177941083193402","DimensionId":3,"MemberId":720177941083193402,"Inc":"2"},"_vena_CashFlowS2_CashFlowB2_C_3_720177941083193402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3","MemberIdStr":"720177941083193402","DimensionId":3,"MemberId":720177941083193402,"Inc":"3"},"_vena_CashFlowS2_CashFlowB2_C_3_720177941083193402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3","MemberIdStr":"720177941083193402","DimensionId":3,"MemberId":720177941083193402,"Inc":"4"},"_vena_CashFlowS2_CashFlowB2_C_3_720177941083193402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3","MemberIdStr":"720177941083193402","DimensionId":3,"MemberId":720177941083193402,"Inc":"5"},"_vena_CashFlowS2_CashFlowB2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"},"_vena_CashFlowS2_CashFlowB2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1"},"_vena_CashFlowS2_CashFlowB2_C_8_720177941305491604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10"},"_vena_CashFlowS2_CashFlowB2_C_8_720177941305491604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11"},"_vena_CashFlowS2_CashFlowB2_C_8_720177941305491604_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12"},"_vena_CashFlowS2_CashFlowB2_C_8_720177941305491604_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13"},"_vena_CashFlowS2_CashFlowB2_C_8_720177941305491604_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14"},"_vena_CashFlowS2_CashFlowB2_C_8_720177941305491604_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15"},"_vena_CashFlowS2_CashFlowB2_C_8_720177941305491604_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16"},"_vena_CashFlowS2_CashFlowB2_C_8_720177941305491604_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17"},"_vena_CashFlowS2_CashFlowB2_C_8_720177941305491604_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18"},"_vena_CashFlowS2_CashFlowB2_C_8_720177941305491604_19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19"},"_vena_CashFlowS2_CashFlowB2_C_8_720177941305491604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2"},"_vena_CashFlowS2_CashFlowB2_C_8_720177941305491604_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20"},"_vena_CashFlowS2_CashFlowB2_C_8_720177941305491604_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21"},"_vena_CashFlowS2_CashFlowB2_C_8_720177941305491604_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22"},"_vena_CashFlowS2_CashFlowB2_C_8_720177941305491604_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23"},"_vena_CashFlowS2_CashFlowB2_C_8_720177941305491604_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24"},"_vena_CashFlowS2_CashFlowB2_C_8_720177941305491604_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25"},"_vena_CashFlowS2_CashFlowB2_C_8_720177941305491604_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26"},"_vena_CashFlowS2_CashFlowB2_C_8_720177941305491604_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27"},"_vena_CashFlowS2_CashFlowB2_C_8_720177941305491604_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28"},"_vena_CashFlowS2_CashFlowB2_C_8_720177941305491604_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29"},"_vena_CashFlowS2_CashFlowB2_C_8_720177941305491604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3"},"_vena_CashFlowS2_CashFlowB2_C_8_720177941305491604_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30"},"_vena_CashFlowS2_CashFlowB2_C_8_720177941305491604_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31"},"_vena_CashFlowS2_CashFlowB2_C_8_720177941305491604_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32"},"_vena_CashFlowS2_CashFlowB2_C_8_720177941305491604_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33"},"_vena_CashFlowS2_CashFlowB2_C_8_720177941305491604_34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34"},"_vena_CashFlowS2_CashFlowB2_C_8_720177941305491604_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35"},"_vena_CashFlowS2_CashFlowB2_C_8_720177941305491604_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36"},"_vena_CashFlowS2_CashFlowB2_C_8_720177941305491604_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37"},"_vena_CashFlowS2_CashFlowB2_C_8_720177941305491604_38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38"},"_vena_CashFlowS2_CashFlowB2_C_8_720177941305491604_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39"},"_vena_CashFlowS2_CashFlowB2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4"},"_vena_CashFlowS2_CashFlowB2_C_8_720177941305491604_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40"},"_vena_CashFlowS2_CashFlowB2_C_8_720177941305491604_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41"},"_vena_CashFlowS2_CashFlowB2_C_8_720177941305491604_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42"},"_vena_CashFlowS2_CashFlowB2_C_8_720177941305491604_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43"},"_vena_CashFlowS2_CashFlowB2_C_8_720177941305491604_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44"},"_vena_CashFlowS2_CashFlowB2_C_8_720177941305491604_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45"},"_vena_CashFlowS2_CashFlowB2_C_8_720177941305491604_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46"},"_vena_CashFlowS2_CashFlowB2_C_8_720177941305491604_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47"},"_vena_CashFlowS2_CashFlowB2_C_8_720177941305491604_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48"},"_vena_CashFlowS2_CashFlowB2_C_8_720177941305491604_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49"},"_vena_CashFlowS2_CashFlowB2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5"},"_vena_CashFlowS2_CashFlowB2_C_8_720177941305491604_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50"},"_vena_CashFlowS2_CashFlowB2_C_8_720177941305491604_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51"},"_vena_CashFlowS2_CashFlowB2_C_8_720177941305491604_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52"},"_vena_CashFlowS2_CashFlowB2_C_8_720177941305491604_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53"},"_vena_CashFlowS2_CashFlowB2_C_8_720177941305491604_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54"},"_vena_CashFlowS2_CashFlowB2_C_8_720177941305491604_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55"},"_vena_CashFlowS2_CashFlowB2_C_8_720177941305491604_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56"},"_vena_CashFlowS2_CashFlowB2_C_8_720177941305491604_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57"},"_vena_CashFlowS2_CashFlowB2_C_8_720177941305491604_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58"},"_vena_CashFlowS2_CashFlowB2_C_8_720177941305491604_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59"},"_vena_CashFlowS2_CashFlowB2_C_8_720177941305491604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6"},"_vena_CashFlowS2_CashFlowB2_C_8_720177941305491604_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60"},"_vena_CashFlowS2_CashFlowB2_C_8_720177941305491604_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61"},"_vena_CashFlowS2_CashFlowB2_C_8_720177941305491604_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62"},"_vena_CashFlowS2_CashFlowB2_C_8_720177941305491604_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63"},"_vena_CashFlowS2_CashFlowB2_C_8_720177941305491604_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64"},"_vena_CashFlowS2_CashFlowB2_C_8_720177941305491604_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65"},"_vena_CashFlowS2_CashFlowB2_C_8_720177941305491604_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66"},"_vena_CashFlowS2_CashFlowB2_C_8_720177941305491604_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67"},"_vena_CashFlowS2_CashFlowB2_C_8_720177941305491604_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68"},"_vena_CashFlowS2_CashFlowB2_C_8_720177941305491604_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69"},"_vena_CashFlowS2_CashFlowB2_C_8_720177941305491604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7"},"_vena_CashFlowS2_CashFlowB2_C_8_720177941305491604_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70"},"_vena_CashFlowS2_CashFlowB2_C_8_720177941305491604_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71"},"_vena_CashFlowS2_CashFlowB2_C_8_720177941305491604_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72"},"_vena_CashFlowS2_CashFlowB2_C_8_720177941305491604_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73"},"_vena_CashFlowS2_CashFlowB2_C_8_720177941305491604_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74"},"_vena_CashFlowS2_CashFlowB2_C_8_720177941305491604_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75"},"_vena_CashFlowS2_CashFlowB2_C_8_720177941305491604_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76"},"_vena_CashFlowS2_CashFlowB2_C_8_720177941305491604_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77"},"_vena_CashFlowS2_CashFlowB2_C_8_720177941305491604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8"},"_vena_CashFlowS2_CashFlowB2_C_8_720177941305491604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9"},"_vena_CashFlowS2_CashFlowB2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"},"_vena_CashFlowS2_CashFlowB2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"},"_vena_CashFlowS2_CashFlowB2_C_FV_56493ffece784c5db4cd0fd3b40a250d_10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10"},"_vena_CashFlowS2_CashFlowB2_C_FV_56493ffece784c5db4cd0fd3b40a250d_11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11"},"_vena_CashFlowS2_CashFlowB2_C_FV_56493ffece784c5db4cd0fd3b40a250d_12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12"},"_vena_CashFlowS2_CashFlowB2_C_FV_56493ffece784c5db4cd0fd3b40a250d_13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13"},"_vena_CashFlowS2_CashFlowB2_C_FV_56493ffece784c5db4cd0fd3b40a250d_14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14"},"_vena_CashFlowS2_CashFlowB2_C_FV_56493ffece784c5db4cd0fd3b40a250d_15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15"},"_vena_CashFlowS2_CashFlowB2_C_FV_56493ffece784c5db4cd0fd3b40a250d_16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16"},"_vena_CashFlowS2_CashFlowB2_C_FV_56493ffece784c5db4cd0fd3b40a250d_17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17"},"_vena_CashFlowS2_CashFlowB2_C_FV_56493ffece784c5db4cd0fd3b40a250d_18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18"},"_vena_CashFlowS2_CashFlowB2_C_FV_56493ffece784c5db4cd0fd3b40a250d_19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19"},"_vena_CashFlowS2_CashFlowB2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"},"_vena_CashFlowS2_CashFlowB2_C_FV_56493ffece784c5db4cd0fd3b40a250d_20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20"},"_vena_CashFlowS2_CashFlowB2_C_FV_56493ffece784c5db4cd0fd3b40a250d_21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21"},"_vena_CashFlowS2_CashFlowB2_C_FV_56493ffece784c5db4cd0fd3b40a250d_22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22"},"_vena_CashFlowS2_CashFlowB2_C_FV_56493ffece784c5db4cd0fd3b40a250d_23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23"},"_vena_CashFlowS2_CashFlowB2_C_FV_56493ffece784c5db4cd0fd3b40a250d_24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24"},"_vena_CashFlowS2_CashFlowB2_C_FV_56493ffece784c5db4cd0fd3b40a250d_25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25"},"_vena_CashFlowS2_CashFlowB2_C_FV_56493ffece784c5db4cd0fd3b40a250d_26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26"},"_vena_CashFlowS2_CashFlowB2_C_FV_56493ffece784c5db4cd0fd3b40a250d_27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27"},"_vena_CashFlowS2_CashFlowB2_C_FV_56493ffece784c5db4cd0fd3b40a250d_28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28"},"_vena_CashFlowS2_CashFlowB2_C_FV_56493ffece784c5db4cd0fd3b40a250d_29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29"},"_vena_CashFlowS2_CashFlowB2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"},"_vena_CashFlowS2_CashFlowB2_C_FV_56493ffece784c5db4cd0fd3b40a250d_30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30"},"_vena_CashFlowS2_CashFlowB2_C_FV_56493ffece784c5db4cd0fd3b40a250d_31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31"},"_vena_CashFlowS2_CashFlowB2_C_FV_56493ffece784c5db4cd0fd3b40a250d_32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32"},"_vena_CashFlowS2_CashFlowB2_C_FV_56493ffece784c5db4cd0fd3b40a250d_33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33"},"_vena_CashFlowS2_CashFlowB2_C_FV_56493ffece784c5db4cd0fd3b40a250d_34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34"},"_vena_CashFlowS2_CashFlowB2_C_FV_56493ffece784c5db4cd0fd3b40a250d_35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35"},"_vena_CashFlowS2_CashFlowB2_C_FV_56493ffece784c5db4cd0fd3b40a250d_36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36"},"_vena_CashFlowS2_CashFlowB2_C_FV_56493ffece784c5db4cd0fd3b40a250d_37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37"},"_vena_CashFlowS2_CashFlowB2_C_FV_56493ffece784c5db4cd0fd3b40a250d_38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38"},"_vena_CashFlowS2_CashFlowB2_C_FV_56493ffece784c5db4cd0fd3b40a250d_39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39"},"_vena_CashFlowS2_CashFlowB2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"},"_vena_CashFlowS2_CashFlowB2_C_FV_56493ffece784c5db4cd0fd3b40a250d_40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40"},"_vena_CashFlowS2_CashFlowB2_C_FV_56493ffece784c5db4cd0fd3b40a250d_41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41"},"_vena_CashFlowS2_CashFlowB2_C_FV_56493ffece784c5db4cd0fd3b40a250d_42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42"},"_vena_CashFlowS2_CashFlowB2_C_FV_56493ffece784c5db4cd0fd3b40a250d_43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43"},"_vena_CashFlowS2_CashFlowB2_C_FV_56493ffece784c5db4cd0fd3b40a250d_44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44"},"_vena_CashFlowS2_CashFlowB2_C_FV_56493ffece784c5db4cd0fd3b40a250d_45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45"},"_vena_CashFlowS2_CashFlowB2_C_FV_56493ffece784c5db4cd0fd3b40a250d_46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46"},"_vena_CashFlowS2_CashFlowB2_C_FV_56493ffece784c5db4cd0fd3b40a250d_47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47"},"_vena_CashFlowS2_CashFlowB2_C_FV_56493ffece784c5db4cd0fd3b40a250d_48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48"},"_vena_CashFlowS2_CashFlowB2_C_FV_56493ffece784c5db4cd0fd3b40a250d_49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49"},"_vena_CashFlowS2_CashFlowB2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"},"_vena_CashFlowS2_CashFlowB2_C_FV_56493ffece784c5db4cd0fd3b40a250d_50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50"},"_vena_CashFlowS2_CashFlowB2_C_FV_56493ffece784c5db4cd0fd3b40a250d_51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51"},"_vena_CashFlowS2_CashFlowB2_C_FV_56493ffece784c5db4cd0fd3b40a250d_52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52"},"_vena_CashFlowS2_CashFlowB2_C_FV_56493ffece784c5db4cd0fd3b40a250d_53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53"},"_vena_CashFlowS2_CashFlowB2_C_FV_56493ffece784c5db4cd0fd3b40a250d_54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54"},"_vena_CashFlowS2_CashFlowB2_C_FV_56493ffece784c5db4cd0fd3b40a250d_55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55"},"_vena_CashFlowS2_CashFlowB2_C_FV_56493ffece784c5db4cd0fd3b40a250d_56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56"},"_vena_CashFlowS2_CashFlowB2_C_FV_56493ffece784c5db4cd0fd3b40a250d_57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57"},"_vena_CashFlowS2_CashFlowB2_C_FV_56493ffece784c5db4cd0fd3b40a250d_58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58"},"_vena_CashFlowS2_CashFlowB2_C_FV_56493ffece784c5db4cd0fd3b40a250d_59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59"},"_vena_CashFlowS2_CashFlowB2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"},"_vena_CashFlowS2_CashFlowB2_C_FV_56493ffece784c5db4cd0fd3b40a250d_60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60"},"_vena_CashFlowS2_CashFlowB2_C_FV_56493ffece784c5db4cd0fd3b40a250d_61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61"},"_vena_CashFlowS2_CashFlowB2_C_FV_56493ffece784c5db4cd0fd3b40a250d_62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62"},"_vena_CashFlowS2_CashFlowB2_C_FV_56493ffece784c5db4cd0fd3b40a250d_63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63"},"_vena_CashFlowS2_CashFlowB2_C_FV_56493ffece784c5db4cd0fd3b40a250d_64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64"},"_vena_CashFlowS2_CashFlowB2_C_FV_56493ffece784c5db4cd0fd3b40a250d_65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65"},"_vena_CashFlowS2_CashFlowB2_C_FV_56493ffece784c5db4cd0fd3b40a250d_66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66"},"_vena_CashFlowS2_CashFlowB2_C_FV_56493ffece784c5db4cd0fd3b40a250d_67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67"},"_vena_CashFlowS2_CashFlowB2_C_FV_56493ffece784c5db4cd0fd3b40a250d_68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68"},"_vena_CashFlowS2_CashFlowB2_C_FV_56493ffece784c5db4cd0fd3b40a250d_69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69"},"_vena_CashFlowS2_CashFlowB2_C_FV_56493ffece784c5db4cd0fd3b40a250d_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7"},"_vena_CashFlowS2_CashFlowB2_C_FV_56493ffece784c5db4cd0fd3b40a250d_70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70"},"_vena_CashFlowS2_CashFlowB2_C_FV_56493ffece784c5db4cd0fd3b40a250d_71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71"},"_vena_CashFlowS2_CashFlowB2_C_FV_56493ffece784c5db4cd0fd3b40a250d_72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72"},"_vena_CashFlowS2_CashFlowB2_C_FV_56493ffece784c5db4cd0fd3b40a250d_73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73"},"_vena_CashFlowS2_CashFlowB2_C_FV_56493ffece784c5db4cd0fd3b40a250d_74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74"},"_vena_CashFlowS2_CashFlowB2_C_FV_56493ffece784c5db4cd0fd3b40a250d_75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75"},"_vena_CashFlowS2_CashFlowB2_C_FV_56493ffece784c5db4cd0fd3b40a250d_76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76"},"_vena_CashFlowS2_CashFlowB2_C_FV_56493ffece784c5db4cd0fd3b40a250d_77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77"},"_vena_CashFlowS2_CashFlowB2_C_FV_56493ffece784c5db4cd0fd3b40a250d_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8"},"_vena_CashFlowS2_CashFlowB2_C_FV_56493ffece784c5db4cd0fd3b40a250d_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9"},"_vena_CashFlowS2_CashFlowB2_C_FV_a398e917565c475b8f0c5e9ebb5e002d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"},"_vena_CashFlowS2_CashFlowB2_C_FV_a398e917565c475b8f0c5e9ebb5e002d_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"},"_vena_CashFlowS2_CashFlowB2_C_FV_a398e917565c475b8f0c5e9ebb5e002d_10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10"},"_vena_CashFlowS2_CashFlowB2_C_FV_a398e917565c475b8f0c5e9ebb5e002d_11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11"},"_vena_CashFlowS2_CashFlowB2_C_FV_a398e917565c475b8f0c5e9ebb5e002d_12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12"},"_vena_CashFlowS2_CashFlowB2_C_FV_a398e917565c475b8f0c5e9ebb5e002d_13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13"},"_vena_CashFlowS2_CashFlowB2_C_FV_a398e917565c475b8f0c5e9ebb5e002d_14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14"},"_vena_CashFlowS2_CashFlowB2_C_FV_a398e917565c475b8f0c5e9ebb5e002d_15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15"},"_vena_CashFlowS2_CashFlowB2_C_FV_a398e917565c475b8f0c5e9ebb5e002d_16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16"},"_vena_CashFlowS2_CashFlowB2_C_FV_a398e917565c475b8f0c5e9ebb5e002d_17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17"},"_vena_CashFlowS2_CashFlowB2_C_FV_a398e917565c475b8f0c5e9ebb5e002d_18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18"},"_vena_CashFlowS2_CashFlowB2_C_FV_a398e917565c475b8f0c5e9ebb5e002d_19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19"},"_vena_CashFlowS2_CashFlowB2_C_FV_a398e917565c475b8f0c5e9ebb5e002d_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"},"_vena_CashFlowS2_CashFlowB2_C_FV_a398e917565c475b8f0c5e9ebb5e002d_20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20"},"_vena_CashFlowS2_CashFlowB2_C_FV_a398e917565c475b8f0c5e9ebb5e002d_21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21"},"_vena_CashFlowS2_CashFlowB2_C_FV_a398e917565c475b8f0c5e9ebb5e002d_22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22"},"_vena_CashFlowS2_CashFlowB2_C_FV_a398e917565c475b8f0c5e9ebb5e002d_23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23"},"_vena_CashFlowS2_CashFlowB2_C_FV_a398e917565c475b8f0c5e9ebb5e002d_24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24"},"_vena_CashFlowS2_CashFlowB2_C_FV_a398e917565c475b8f0c5e9ebb5e002d_25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25"},"_vena_CashFlowS2_CashFlowB2_C_FV_a398e917565c475b8f0c5e9ebb5e002d_26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26"},"_vena_CashFlowS2_CashFlowB2_C_FV_a398e917565c475b8f0c5e9ebb5e002d_27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27"},"_vena_CashFlowS2_CashFlowB2_C_FV_a398e917565c475b8f0c5e9ebb5e002d_28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28"},"_vena_CashFlowS2_CashFlowB2_C_FV_a398e917565c475b8f0c5e9ebb5e002d_29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29"},"_vena_CashFlowS2_CashFlowB2_C_FV_a398e917565c475b8f0c5e9ebb5e002d_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"},"_vena_CashFlowS2_CashFlowB2_C_FV_a398e917565c475b8f0c5e9ebb5e002d_30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30"},"_vena_CashFlowS2_CashFlowB2_C_FV_a398e917565c475b8f0c5e9ebb5e002d_31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31"},"_vena_CashFlowS2_CashFlowB2_C_FV_a398e917565c475b8f0c5e9ebb5e002d_32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32"},"_vena_CashFlowS2_CashFlowB2_C_FV_a398e917565c475b8f0c5e9ebb5e002d_33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33"},"_vena_CashFlowS2_CashFlowB2_C_FV_a398e917565c475b8f0c5e9ebb5e002d_34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34"},"_vena_CashFlowS2_CashFlowB2_C_FV_a398e917565c475b8f0c5e9ebb5e002d_35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35"},"_vena_CashFlowS2_CashFlowB2_C_FV_a398e917565c475b8f0c5e9ebb5e002d_36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36"},"_vena_CashFlowS2_CashFlowB2_C_FV_a398e917565c475b8f0c5e9ebb5e002d_37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37"},"_vena_CashFlowS2_CashFlowB2_C_FV_a398e917565c475b8f0c5e9ebb5e002d_38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38"},"_vena_CashFlowS2_CashFlowB2_C_FV_a398e917565c475b8f0c5e9ebb5e002d_39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39"},"_vena_CashFlowS2_CashFlowB2_C_FV_a398e917565c475b8f0c5e9ebb5e002d_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"},"_vena_CashFlowS2_CashFlowB2_C_FV_a398e917565c475b8f0c5e9ebb5e002d_40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40"},"_vena_CashFlowS2_CashFlowB2_C_FV_a398e917565c475b8f0c5e9ebb5e002d_41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41"},"_vena_CashFlowS2_CashFlowB2_C_FV_a398e917565c475b8f0c5e9ebb5e002d_42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42"},"_vena_CashFlowS2_CashFlowB2_C_FV_a398e917565c475b8f0c5e9ebb5e002d_43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43"},"_vena_CashFlowS2_CashFlowB2_C_FV_a398e917565c475b8f0c5e9ebb5e002d_44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44"},"_vena_CashFlowS2_CashFlowB2_C_FV_a398e917565c475b8f0c5e9ebb5e002d_45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45"},"_vena_CashFlowS2_CashFlowB2_C_FV_a398e917565c475b8f0c5e9ebb5e002d_46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46"},"_vena_CashFlowS2_CashFlowB2_C_FV_a398e917565c475b8f0c5e9ebb5e002d_47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47"},"_vena_CashFlowS2_CashFlowB2_C_FV_a398e917565c475b8f0c5e9ebb5e002d_48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48"},"_vena_CashFlowS2_CashFlowB2_C_FV_a398e917565c475b8f0c5e9ebb5e002d_49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49"},"_vena_CashFlowS2_CashFlowB2_C_FV_a398e917565c475b8f0c5e9ebb5e002d_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"},"_vena_CashFlowS2_CashFlowB2_C_FV_a398e917565c475b8f0c5e9ebb5e002d_50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50"},"_vena_CashFlowS2_CashFlowB2_C_FV_a398e917565c475b8f0c5e9ebb5e002d_51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51"},"_vena_CashFlowS2_CashFlowB2_C_FV_a398e917565c475b8f0c5e9ebb5e002d_52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52"},"_vena_CashFlowS2_CashFlowB2_C_FV_a398e917565c475b8f0c5e9ebb5e002d_53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53"},"_vena_CashFlowS2_CashFlowB2_C_FV_a398e917565c475b8f0c5e9ebb5e002d_54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54"},"_vena_CashFlowS2_CashFlowB2_C_FV_a398e917565c475b8f0c5e9ebb5e002d_55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55"},"_vena_CashFlowS2_CashFlowB2_C_FV_a398e917565c475b8f0c5e9ebb5e002d_56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56"},"_vena_CashFlowS2_CashFlowB2_C_FV_a398e917565c475b8f0c5e9ebb5e002d_57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57"},"_vena_CashFlowS2_CashFlowB2_C_FV_a398e917565c475b8f0c5e9ebb5e002d_58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58"},"_vena_CashFlowS2_CashFlowB2_C_FV_a398e917565c475b8f0c5e9ebb5e002d_59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59"},"_vena_CashFlowS2_CashFlowB2_C_FV_a398e917565c475b8f0c5e9ebb5e002d_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"},"_vena_CashFlowS2_CashFlowB2_C_FV_a398e917565c475b8f0c5e9ebb5e002d_60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60"},"_vena_CashFlowS2_CashFlowB2_C_FV_a398e917565c475b8f0c5e9ebb5e002d_61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61"},"_vena_CashFlowS2_CashFlowB2_C_FV_a398e917565c475b8f0c5e9ebb5e002d_62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62"},"_vena_CashFlowS2_CashFlowB2_C_FV_a398e917565c475b8f0c5e9ebb5e002d_63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63"},"_vena_CashFlowS2_CashFlowB2_C_FV_a398e917565c475b8f0c5e9ebb5e002d_64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64"},"_vena_CashFlowS2_CashFlowB2_C_FV_a398e917565c475b8f0c5e9ebb5e002d_65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65"},"_vena_CashFlowS2_CashFlowB2_C_FV_a398e917565c475b8f0c5e9ebb5e002d_66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66"},"_vena_CashFlowS2_CashFlowB2_C_FV_a398e917565c475b8f0c5e9ebb5e002d_67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67"},"_vena_CashFlowS2_CashFlowB2_C_FV_a398e917565c475b8f0c5e9ebb5e002d_68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68"},"_vena_CashFlowS2_CashFlowB2_C_FV_a398e917565c475b8f0c5e9ebb5e002d_69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69"},"_vena_CashFlowS2_CashFlowB2_C_FV_a398e917565c475b8f0c5e9ebb5e002d_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7"},"_vena_CashFlowS2_CashFlowB2_C_FV_a398e917565c475b8f0c5e9ebb5e002d_70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70"},"_vena_CashFlowS2_CashFlowB2_C_FV_a398e917565c475b8f0c5e9ebb5e002d_71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71"},"_vena_CashFlowS2_CashFlowB2_C_FV_a398e917565c475b8f0c5e9ebb5e002d_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8"},"_vena_CashFlowS2_CashFlowB2_C_FV_a398e917565c475b8f0c5e9ebb5e002d_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9"},"_vena_CashFlowS2_CashFlowB2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"},"_vena_CashFlowS2_CashFlowB2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"},"_vena_CashFlowS2_CashFlowB2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10"},"_vena_CashFlowS2_CashFlowB2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11"},"_vena_CashFlowS2_CashFlowB2_C_FV_e1c3a244dc3d4f149ecdf7d748811086_12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12"},"_vena_CashFlowS2_CashFlowB2_C_FV_e1c3a244dc3d4f149ecdf7d748811086_13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13"},"_vena_CashFlowS2_CashFlowB2_C_FV_e1c3a244dc3d4f149ecdf7d748811086_14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14"},"_vena_CashFlowS2_CashFlowB2_C_FV_e1c3a244dc3d4f149ecdf7d748811086_15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15"},"_vena_CashFlowS2_CashFlowB2_C_FV_e1c3a244dc3d4f149ecdf7d748811086_16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16"},"_vena_CashFlowS2_CashFlowB2_C_FV_e1c3a244dc3d4f149ecdf7d748811086_17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17"},"_vena_CashFlowS2_CashFlowB2_C_FV_e1c3a244dc3d4f149ecdf7d748811086_18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18"},"_vena_CashFlowS2_CashFlowB2_C_FV_e1c3a244dc3d4f149ecdf7d748811086_19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19"},"_vena_CashFlowS2_CashFlowB2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"},"_vena_CashFlowS2_CashFlowB2_C_FV_e1c3a244dc3d4f149ecdf7d748811086_20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20"},"_vena_CashFlowS2_CashFlowB2_C_FV_e1c3a244dc3d4f149ecdf7d748811086_21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21"},"_vena_CashFlowS2_CashFlowB2_C_FV_e1c3a244dc3d4f149ecdf7d748811086_22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22"},"_vena_CashFlowS2_CashFlowB2_C_FV_e1c3a244dc3d4f149ecdf7d748811086_23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23"},"_vena_CashFlowS2_CashFlowB2_C_FV_e1c3a244dc3d4f149ecdf7d748811086_24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24"},"_vena_CashFlowS2_CashFlowB2_C_FV_e1c3a244dc3d4f149ecdf7d748811086_25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25"},"_vena_CashFlowS2_CashFlowB2_C_FV_e1c3a244dc3d4f149ecdf7d748811086_26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26"},"_vena_CashFlowS2_CashFlowB2_C_FV_e1c3a244dc3d4f149ecdf7d748811086_27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27"},"_vena_CashFlowS2_CashFlowB2_C_FV_e1c3a244dc3d4f149ecdf7d748811086_28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28"},"_vena_CashFlowS2_CashFlowB2_C_FV_e1c3a244dc3d4f149ecdf7d748811086_29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29"},"_vena_CashFlowS2_CashFlowB2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"},"_vena_CashFlowS2_CashFlowB2_C_FV_e1c3a244dc3d4f149ecdf7d748811086_30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30"},"_vena_CashFlowS2_CashFlowB2_C_FV_e1c3a244dc3d4f149ecdf7d748811086_31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31"},"_vena_CashFlowS2_CashFlowB2_C_FV_e1c3a244dc3d4f149ecdf7d748811086_32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32"},"_vena_CashFlowS2_CashFlowB2_C_FV_e1c3a244dc3d4f149ecdf7d748811086_33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33"},"_vena_CashFlowS2_CashFlowB2_C_FV_e1c3a244dc3d4f149ecdf7d748811086_34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34"},"_vena_CashFlowS2_CashFlowB2_C_FV_e1c3a244dc3d4f149ecdf7d748811086_35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35"},"_vena_CashFlowS2_CashFlowB2_C_FV_e1c3a244dc3d4f149ecdf7d748811086_36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36"},"_vena_CashFlowS2_CashFlowB2_C_FV_e1c3a244dc3d4f149ecdf7d748811086_37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37"},"_vena_CashFlowS2_CashFlowB2_C_FV_e1c3a244dc3d4f149ecdf7d748811086_38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38"},"_vena_CashFlowS2_CashFlowB2_C_FV_e1c3a244dc3d4f149ecdf7d748811086_39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39"},"_vena_CashFlowS2_CashFlowB2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"},"_vena_CashFlowS2_CashFlowB2_C_FV_e1c3a244dc3d4f149ecdf7d748811086_40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40"},"_vena_CashFlowS2_CashFlowB2_C_FV_e1c3a244dc3d4f149ecdf7d748811086_41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41"},"_vena_CashFlowS2_CashFlowB2_C_FV_e1c3a244dc3d4f149ecdf7d748811086_42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42"},"_vena_CashFlowS2_CashFlowB2_C_FV_e1c3a244dc3d4f149ecdf7d748811086_43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43"},"_vena_CashFlowS2_CashFlowB2_C_FV_e1c3a244dc3d4f149ecdf7d748811086_44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44"},"_vena_CashFlowS2_CashFlowB2_C_FV_e1c3a244dc3d4f149ecdf7d748811086_45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45"},"_vena_CashFlowS2_CashFlowB2_C_FV_e1c3a244dc3d4f149ecdf7d748811086_46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46"},"_vena_CashFlowS2_CashFlowB2_C_FV_e1c3a244dc3d4f149ecdf7d748811086_47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47"},"_vena_CashFlowS2_CashFlowB2_C_FV_e1c3a244dc3d4f149ecdf7d748811086_48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48"},"_vena_CashFlowS2_CashFlowB2_C_FV_e1c3a244dc3d4f149ecdf7d748811086_49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49"},"_vena_CashFlowS2_CashFlowB2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"},"_vena_CashFlowS2_CashFlowB2_C_FV_e1c3a244dc3d4f149ecdf7d748811086_50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50"},"_vena_CashFlowS2_CashFlowB2_C_FV_e1c3a244dc3d4f149ecdf7d748811086_51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51"},"_vena_CashFlowS2_CashFlowB2_C_FV_e1c3a244dc3d4f149ecdf7d748811086_52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52"},"_vena_CashFlowS2_CashFlowB2_C_FV_e1c3a244dc3d4f149ecdf7d748811086_53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53"},"_vena_CashFlowS2_CashFlowB2_C_FV_e1c3a244dc3d4f149ecdf7d748811086_54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54"},"_vena_CashFlowS2_CashFlowB2_C_FV_e1c3a244dc3d4f149ecdf7d748811086_55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55"},"_vena_CashFlowS2_CashFlowB2_C_FV_e1c3a244dc3d4f149ecdf7d748811086_56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56"},"_vena_CashFlowS2_CashFlowB2_C_FV_e1c3a244dc3d4f149ecdf7d748811086_57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57"},"_vena_CashFlowS2_CashFlowB2_C_FV_e1c3a244dc3d4f149ecdf7d748811086_58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58"},"_vena_CashFlowS2_CashFlowB2_C_FV_e1c3a244dc3d4f149ecdf7d748811086_59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59"},"_vena_CashFlowS2_CashFlowB2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"},"_vena_CashFlowS2_CashFlowB2_C_FV_e1c3a244dc3d4f149ecdf7d748811086_60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60"},"_vena_CashFlowS2_CashFlowB2_C_FV_e1c3a244dc3d4f149ecdf7d748811086_61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61"},"_vena_CashFlowS2_CashFlowB2_C_FV_e1c3a244dc3d4f149ecdf7d748811086_62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62"},"_vena_CashFlowS2_CashFlowB2_C_FV_e1c3a244dc3d4f149ecdf7d748811086_63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63"},"_vena_CashFlowS2_CashFlowB2_C_FV_e1c3a244dc3d4f149ecdf7d748811086_64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64"},"_vena_CashFlowS2_CashFlowB2_C_FV_e1c3a244dc3d4f149ecdf7d748811086_65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65"},"_vena_CashFlowS2_CashFlowB2_C_FV_e1c3a244dc3d4f149ecdf7d748811086_66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66"},"_vena_CashFlowS2_CashFlowB2_C_FV_e1c3a244dc3d4f149ecdf7d748811086_67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67"},"_vena_CashFlowS2_CashFlowB2_C_FV_e1c3a244dc3d4f149ecdf7d748811086_68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68"},"_vena_CashFlowS2_CashFlowB2_C_FV_e1c3a244dc3d4f149ecdf7d748811086_69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69"},"_vena_CashFlowS2_CashFlowB2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7"},"_vena_CashFlowS2_CashFlowB2_C_FV_e1c3a244dc3d4f149ecdf7d748811086_70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70"},"_vena_CashFlowS2_CashFlowB2_C_FV_e1c3a244dc3d4f149ecdf7d748811086_71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71"},"_vena_CashFlowS2_CashFlowB2_C_FV_e1c3a244dc3d4f149ecdf7d748811086_72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72"},"_vena_CashFlowS2_CashFlowB2_C_FV_e1c3a244dc3d4f149ecdf7d748811086_73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73"},"_vena_CashFlowS2_CashFlowB2_C_FV_e1c3a244dc3d4f149ecdf7d748811086_74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74"},"_vena_CashFlowS2_CashFlowB2_C_FV_e1c3a244dc3d4f149ecdf7d748811086_75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75"},"_vena_CashFlowS2_CashFlowB2_C_FV_e1c3a244dc3d4f149ecdf7d748811086_76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76"},"_vena_CashFlowS2_CashFlowB2_C_FV_e1c3a244dc3d4f149ecdf7d748811086_77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77"},"_vena_CashFlowS2_CashFlowB2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8"},"_vena_CashFlowS2_CashFlowB2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9"},"_vena_CashFlowS2_CashFlowB2_R_5_721231448376606720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721231448376606720","DimensionId":5,"MemberId":721231448376606720,"Inc":""},"_vena_CashFlowS2_CashFlowB2_R_5_721231448380801024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721231448380801024","DimensionId":5,"MemberId":721231448380801024,"Inc":""},"_vena_CashFlowS2_CashFlowB2_R_5_721231448384995329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721231448384995329","DimensionId":5,"MemberId":721231448384995329,"Inc":""},"_vena_CashFlowS2_CashFlowB2_R_5_721231448384995331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721231448384995331","DimensionId":5,"MemberId":721231448384995331,"Inc":""},"_vena_CashFlowS2_CashFlowB2_R_5_721231448384995333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721231448384995333","DimensionId":5,"MemberId":721231448384995333,"Inc":""},"_vena_CashFlowS2_CashFlowB2_R_5_721231448389189633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721231448389189633","DimensionId":5,"MemberId":721231448389189633,"Inc":""},"_vena_CashFlowS2_CashFlowB2_R_5_721231448389189635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721231448389189635","DimensionId":5,"MemberId":721231448389189635,"Inc":""},"_vena_CashFlowS2_CashFlowB2_R_5_721231448393383937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721231448393383937","DimensionId":5,"MemberId":721231448393383937,"Inc":""},"_vena_CashFlowS2_CashFlowB2_R_5_721231448393383939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721231448393383939","DimensionId":5,"MemberId":721231448393383939,"Inc":""},"_vena_CashFlowS2_CashFlowB2_R_5_721231448393383941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721231448393383941","DimensionId":5,"MemberId":721231448393383941,"Inc":""},"_vena_CashFlowS2_CashFlowB2_R_5_721231448397578241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721231448397578241","DimensionId":5,"MemberId":721231448397578241,"Inc":""},"_vena_CashFlowS2_CashFlowB2_R_5_721231448397578243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721231448397578243","DimensionId":5,"MemberId":721231448397578243,"Inc":""},"_vena_CashFlowS2_CashFlowB2_R_5_721231448401772545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721231448401772545","DimensionId":5,"MemberId":721231448401772545,"Inc":""},"_vena_CashFlowS2_CashFlowB2_R_5_721231448401772547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721231448401772547","DimensionId":5,"MemberId":721231448401772547,"Inc":""},"_vena_CashFlowS2_CashFlowB2_R_5_721231448401772549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721231448401772549","DimensionId":5,"MemberId":721231448401772549,"Inc":""},"_vena_CashFlowS2_CashFlowB2_R_5_721231448405966849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721231448405966849","DimensionId":5,"MemberId":721231448405966849,"Inc":""},"_vena_CashFlowS2_CashFlowB2_R_5_721231448405966851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721231448405966851","DimensionId":5,"MemberId":721231448405966851,"Inc":""},"_vena_CashFlowS2_CashFlowB2_R_5_721231448410161153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721231448410161153","DimensionId":5,"MemberId":721231448410161153,"Inc":""},"_vena_CashFlowS2_CashFlowB2_R_5_721231448410161155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721231448410161155","DimensionId":5,"MemberId":721231448410161155,"Inc":""},"_vena_CashFlowS2_CashFlowB2_R_5_721231448410161157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721231448410161157","DimensionId":5,"MemberId":721231448410161157,"Inc":""},"_vena_CashFlowS2_CashFlowB2_R_5_721231448414355457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721231448414355457","DimensionId":5,"MemberId":721231448414355457,"Inc":""},"_vena_CashFlowS2_CashFlowB2_R_5_721231448414355459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721231448414355459","DimensionId":5,"MemberId":721231448414355459,"Inc":""},"_vena_CashFlowS2_CashFlowB2_R_5_721231448414355461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721231448414355461","DimensionId":5,"MemberId":721231448414355461,"Inc":""},"_vena_CashFlowS2_CashFlowB2_R_5_721231448418549761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721231448418549761","DimensionId":5,"MemberId":721231448418549761,"Inc":""},"_vena_CashFlowS2_CashFlowB2_R_5_721231448418549763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721231448418549763","DimensionId":5,"MemberId":721231448418549763,"Inc":""},"_vena_CashFlowS2_CashFlowB2_R_5_721231448422744065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721231448422744065","DimensionId":5,"MemberId":721231448422744065,"Inc":""},"_vena_CashFlowS2_CashFlowB2_R_5_721231448422744067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721231448422744067","DimensionId":5,"MemberId":721231448422744067,"Inc":""},"_vena_CashFlowS2_CashFlowB2_R_5_721231448422744069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721231448422744069","DimensionId":5,"MemberId":721231448422744069,"Inc":""},"_vena_CashFlowS2_CashFlowB2_R_5_721231448426938369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721231448426938369","DimensionId":5,"MemberId":721231448426938369,"Inc":""},"_vena_CashFlowS2_CashFlowB2_R_5_721231448426938371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721231448426938371","DimensionId":5,"MemberId":721231448426938371,"Inc":""},"_vena_CashFlowS2_CashFlowB2_R_5_721231448431132673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721231448431132673","DimensionId":5,"MemberId":721231448431132673,"Inc":""},"_vena_CashFlowS2_CashFlowB2_R_5_721231448431132675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721231448431132675","DimensionId":5,"MemberId":721231448431132675,"Inc":""},"_vena_CashFlowS2_CashFlowB2_R_5_721231448431132677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721231448431132677","DimensionId":5,"MemberId":721231448431132677,"Inc":""},"_vena_CashFlowS2_CashFlowB2_R_5_721231448435326977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721231448435326977","DimensionId":5,"MemberId":721231448435326977,"Inc":""},"_vena_CashFlowS2_CashFlowB2_R_5_721231448435326979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721231448435326979","DimensionId":5,"MemberId":721231448435326979,"Inc":""},"_vena_CashFlowS2_CashFlowB2_R_5_721231448439521281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721231448439521281","DimensionId":5,"MemberId":721231448439521281,"Inc":""},"_vena_CashFlowS2_CashFlowB2_R_5_721231448439521283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721231448439521283","DimensionId":5,"MemberId":721231448439521283,"Inc":""},"_vena_CashFlowS2_CashFlowB2_R_5_721231448439521285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721231448439521285","DimensionId":5,"MemberId":721231448439521285,"Inc":""},"_vena_CashFlowS2_CashFlowB2_R_5_721231448443715585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721231448443715585","DimensionId":5,"MemberId":721231448443715585,"Inc":""},"_vena_CashFlowS2_CashFlowB2_R_5_721231448443715587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721231448443715587","DimensionId":5,"MemberId":721231448443715587,"Inc":""},"_vena_CashFlowS2_CashFlowB2_R_5_721231448443715589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721231448443715589","DimensionId":5,"MemberId":721231448443715589,"Inc":""},"_vena_CashFlowS2_CashFlowB2_R_5_721231448447909889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721231448447909889","DimensionId":5,"MemberId":721231448447909889,"Inc":""},"_vena_CashFlowS2_CashFlowB2_R_5_721231448447909891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721231448447909891","DimensionId":5,"MemberId":721231448447909891,"Inc":""},"_vena_CashFlowS2_CashFlowB2_R_5_721231448452104193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721231448452104193","DimensionId":5,"MemberId":721231448452104193,"Inc":""},"_vena_CashFlowS2_CashFlowB2_R_5_721231448452104195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721231448452104195","DimensionId":5,"MemberId":721231448452104195,"Inc":""},"_vena_CashFlowS2_CashFlowB2_R_5_721231448452104197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721231448452104197","DimensionId":5,"MemberId":721231448452104197,"Inc":""},"_vena_CashFlowS2_CashFlowB2_R_5_721231448456298497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721231448456298497","DimensionId":5,"MemberId":721231448456298497,"Inc":""},"_vena_CashFlowS2_CashFlowB2_R_5_721231448456298499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721231448456298499","DimensionId":5,"MemberId":721231448456298499,"Inc":""},"_vena_CashFlowS2_CashFlowB2_R_5_721231448460492801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721231448460492801","DimensionId":5,"MemberId":721231448460492801,"Inc":""},"_vena_CashFlowS2_CashFlowB2_R_5_721231448460492803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721231448460492803","DimensionId":5,"MemberId":721231448460492803,"Inc":""},"_vena_CashFlowS2_CashFlowB2_R_5_721231448460492805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721231448460492805","DimensionId":5,"MemberId":721231448460492805,"Inc":""},"_vena_CashFlowS2_CashFlowB2_R_5_721231448464687105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721231448464687105","DimensionId":5,"MemberId":721231448464687105,"Inc":""},"_vena_CashFlowS2_CashFlowB2_R_5_721231448464687107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721231448464687107","DimensionId":5,"MemberId":721231448464687107,"Inc":""},"_vena_CashFlowS2_CashFlowB2_R_5_721231448468881409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721231448468881409","DimensionId":5,"MemberId":721231448468881409,"Inc":""},"_vena_CashFlowS2_CashFlowB2_R_5_721231448468881411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721231448468881411","DimensionId":5,"MemberId":721231448468881411,"Inc":""},"_vena_CashFlowS2_CashFlowB2_R_5_721231448468881413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721231448468881413","DimensionId":5,"MemberId":721231448468881413,"Inc":""},"_vena_CashFlowS2_CashFlowB2_R_5_721231448473075713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721231448473075713","DimensionId":5,"MemberId":721231448473075713,"Inc":""},"_vena_CashFlowS2_CashFlowB2_R_5_721231448477270016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721231448477270016","DimensionId":5,"MemberId":721231448477270016,"Inc":""},"_vena_CashFlowS2_CashFlowB2_R_5_721231448481464321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721231448481464321","DimensionId":5,"MemberId":721231448481464321,"Inc":""},"_vena_CashFlowS2_CashFlowB2_R_5_721231448481464323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721231448481464323","DimensionId":5,"MemberId":721231448481464323,"Inc":""},"_vena_CashFlowS2_CashFlowB2_R_5_721231448481464325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721231448481464325","DimensionId":5,"MemberId":721231448481464325,"Inc":""},"_vena_CashFlowS2_CashFlowB2_R_5_721231448485658625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721231448485658625","DimensionId":5,"MemberId":721231448485658625,"Inc":""},"_vena_CashFlowS2_CashFlowB2_R_5_721231448485658627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721231448485658627","DimensionId":5,"MemberId":721231448485658627,"Inc":""},"_vena_CashFlowS2_CashFlowB2_R_5_721231448489852929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721231448489852929","DimensionId":5,"MemberId":721231448489852929,"Inc":""},"_vena_CashFlowS2_CashFlowB2_R_5_721231448489852931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721231448489852931","DimensionId":5,"MemberId":721231448489852931,"Inc":""},"_vena_CashFlowS2_CashFlowB2_R_5_721231448489852933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721231448489852933","DimensionId":5,"MemberId":721231448489852933,"Inc":""},"_vena_CashFlowS2_CashFlowB2_R_5_721231448494047233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721231448494047233","DimensionId":5,"MemberId":721231448494047233,"Inc":""},"_vena_CashFlowS2_CashFlowB2_R_5_721231448494047235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721231448494047235","DimensionId":5,"MemberId":721231448494047235,"Inc":""},"_vena_CashFlowS2_CashFlowB2_R_5_721231448498241536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721231448498241536","DimensionId":5,"MemberId":721231448498241536,"Inc":""},"_vena_CashFlowS2_CashFlowB2_R_5_721231448502435841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721231448502435841","DimensionId":5,"MemberId":721231448502435841,"Inc":""},"_vena_CashFlowS2_CashFlowB2_R_5_721231448502435843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721231448502435843","DimensionId":5,"MemberId":721231448502435843,"Inc":""},"_vena_CashFlowS2_CashFlowB2_R_5_721231448506630145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721231448506630145","DimensionId":5,"MemberId":721231448506630145,"Inc":""},"_vena_CashFlowS2_CashFlowB2_R_5_721231448506630147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721231448506630147","DimensionId":5,"MemberId":721231448506630147,"Inc":""},"_vena_CashFlowS2_CashFlowB2_R_5_721231448506630149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721231448506630149","DimensionId":5,"MemberId":721231448506630149,"Inc":""},"_vena_CashFlowS2_CashFlowB2_R_5_721231448510824449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721231448510824449","DimensionId":5,"MemberId":721231448510824449,"Inc":""},"_vena_CashFlowS2_CashFlowB2_R_5_721231448510824451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721231448510824451","DimensionId":5,"MemberId":721231448510824451,"Inc":""},"_vena_CashFlowS2_CashFlowB2_R_5_721231448515018753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721231448515018753","DimensionId":5,"MemberId":721231448515018753,"Inc":""},"_vena_CashFlowS2_CashFlowB2_R_5_721231448515018755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721231448515018755","DimensionId":5,"MemberId":721231448515018755,"Inc":""},"_vena_CashFlowS2_CashFlowB2_R_5_721231448515018757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721231448515018757","DimensionId":5,"MemberId":721231448515018757,"Inc":""},"_vena_CashFlowS2_CashFlowB2_R_5_721231448519213057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721231448519213057","DimensionId":5,"MemberId":721231448519213057,"Inc":""},"_vena_CashFlowS2_CashFlowB2_R_5_721231448519213059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721231448519213059","DimensionId":5,"MemberId":721231448519213059,"Inc":""},"_vena_CashFlowS2_CashFlowB2_R_5_721231448523407361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721231448523407361","DimensionId":5,"MemberId":721231448523407361,"Inc":""},"_vena_CashFlowS2_CashFlowB2_R_5_721231448523407363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721231448523407363","DimensionId":5,"MemberId":721231448523407363,"Inc":""},"_vena_CashFlowS2_CashFlowB2_R_5_721231448523407365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721231448523407365","DimensionId":5,"MemberId":721231448523407365,"Inc":""},"_vena_CashFlowS2_CashFlowB2_R_5_721231448527601665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721231448527601665","DimensionId":5,"MemberId":721231448527601665,"Inc":""},"_vena_CashFlowS2_CashFlowB2_R_5_721231448527601667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721231448527601667","DimensionId":5,"MemberId":721231448527601667,"Inc":""},"_vena_CashFlowS2_CashFlowB2_R_5_721231448531795969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721231448531795969","DimensionId":5,"MemberId":721231448531795969,"Inc":""},"_vena_CashFlowS2_CashFlowB2_R_5_721231448535990272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721231448535990272","DimensionId":5,"MemberId":721231448535990272,"Inc":""},"_vena_CashFlowS2_CashFlowB2_R_5_721231448535990274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721231448535990274","DimensionId":5,"MemberId":721231448535990274,"Inc":""},"_vena_CashFlowS2_CashFlowB2_R_5_721231448540184577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721231448540184577","DimensionId":5,"MemberId":721231448540184577,"Inc":""},"_vena_CashFlowS2_CashFlowB2_R_5_721231448540184579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721231448540184579","DimensionId":5,"MemberId":721231448540184579,"Inc":""},"_vena_CashFlowS2_CashFlowB2_R_5_721231448540184581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721231448540184581","DimensionId":5,"MemberId":721231448540184581,"Inc":""},"_vena_CashFlowS2_CashFlowB2_R_5_721231448544378881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721231448544378881","DimensionId":5,"MemberId":721231448544378881,"Inc":""},"_vena_CashFlowS2_CashFlowB2_R_5_721231448544378883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721231448544378883","DimensionId":5,"MemberId":721231448544378883,"Inc":""},"_vena_CashFlowS2_CashFlowB2_R_5_721231448548573185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721231448548573185","DimensionId":5,"MemberId":721231448548573185,"Inc":""},"_vena_CashFlowS2_CashFlowB2_R_5_721231448548573187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721231448548573187","DimensionId":5,"MemberId":721231448548573187,"Inc":""},"_vena_CashFlowS2_CashFlowB2_R_5_721231448548573189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721231448548573189","DimensionId":5,"MemberId":721231448548573189,"Inc":""},"_vena_CashFlowS2_CashFlowB2_R_5_721231448552767489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721231448552767489","DimensionId":5,"MemberId":721231448552767489,"Inc":""},"_vena_CashFlowS2_CashFlowB2_R_5_721231448552767491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721231448552767491","DimensionId":5,"MemberId":721231448552767491,"Inc":""},"_vena_CashFlowS2_CashFlowB2_R_5_721231448556961793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721231448556961793","DimensionId":5,"MemberId":721231448556961793,"Inc":""},"_vena_CashFlowS2_CashFlowB2_R_5_721231448556961795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721231448556961795","DimensionId":5,"MemberId":721231448556961795,"Inc":""},"_vena_CashFlowS2_CashFlowB2_R_5_721231448556961797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721231448556961797","DimensionId":5,"MemberId":721231448556961797,"Inc":""},"_vena_CashFlowS2_CashFlowB2_R_5_721231448561156097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721231448561156097","DimensionId":5,"MemberId":721231448561156097,"Inc":""},"_vena_CashFlowS2_CashFlowB2_R_5_721231448565350400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721231448565350400","DimensionId":5,"MemberId":721231448565350400,"Inc":""},"_vena_CashFlowS2_CashFlowB2_R_5_721231448569544705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721231448569544705","DimensionId":5,"MemberId":721231448569544705,"Inc":""},"_vena_CashFlowS2_CashFlowB2_R_5_721231448569544707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721231448569544707","DimensionId":5,"MemberId":721231448569544707,"Inc":""},"_vena_CashFlowS2_CashFlowB2_R_5_721231448569544709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721231448569544709","DimensionId":5,"MemberId":721231448569544709,"Inc":""},"_vena_CashFlowS2_CashFlowB2_R_5_721231448573739009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721231448573739009","DimensionId":5,"MemberId":721231448573739009,"Inc":""},"_vena_CashFlowS2_CashFlowB2_R_5_721231448573739011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721231448573739011","DimensionId":5,"MemberId":721231448573739011,"Inc":""},"_vena_CashFlowS2_CashFlowB2_R_5_721231448577933313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721231448577933313","DimensionId":5,"MemberId":721231448577933313,"Inc":""},"_vena_CashFlowS2_CashFlowB2_R_5_721231448577933315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721231448577933315","DimensionId":5,"MemberId":721231448577933315,"Inc":""},"_vena_CashFlowS2_CashFlowB2_R_5_721231448577933317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721231448577933317","DimensionId":5,"MemberId":721231448577933317,"Inc":""},"_vena_CashFlowS2_CashFlowB2_R_5_721231448582127617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721231448582127617","DimensionId":5,"MemberId":721231448582127617,"Inc":""},"_vena_CashFlowS2_CashFlowB2_R_5_721231448582127619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721231448582127619","DimensionId":5,"MemberId":721231448582127619,"Inc":""},"_vena_CashFlowS2_CashFlowB2_R_5_721231448586321921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721231448586321921","DimensionId":5,"MemberId":721231448586321921,"Inc":""},"_vena_CashFlowS2_CashFlowB2_R_5_721231448586321923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721231448586321923","DimensionId":5,"MemberId":721231448586321923,"Inc":""},"_vena_CashFlowS2_CashFlowB2_R_5_721231448586321925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721231448586321925","DimensionId":5,"MemberId":721231448586321925,"Inc":""},"_vena_CashFlowS2_CashFlowB2_R_5_721231448590516225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721231448590516225","DimensionId":5,"MemberId":721231448590516225,"Inc":""},"_vena_CashFlowS2_CashFlowB2_R_5_721231448590516227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721231448590516227","DimensionId":5,"MemberId":721231448590516227,"Inc":""},"_vena_CashFlowS2_CashFlowB2_R_5_721231448594710529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721231448594710529","DimensionId":5,"MemberId":721231448594710529,"Inc":""},"_vena_CashFlowS2_CashFlowB2_R_5_721231448594710531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721231448594710531","DimensionId":5,"MemberId":721231448594710531,"Inc":""},"_vena_CashFlowS2_CashFlowB2_R_5_721231448594710533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721231448594710533","DimensionId":5,"MemberId":721231448594710533,"Inc":""},"_vena_CashFlowS2_CashFlowB2_R_5_721231448598904833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721231448598904833","DimensionId":5,"MemberId":721231448598904833,"Inc":""},"_vena_CashFlowS2_CashFlowB2_R_5_721231448598904835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721231448598904835","DimensionId":5,"MemberId":721231448598904835,"Inc":""},"_vena_CashFlowS2_CashFlowB2_R_5_721231448603099137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721231448603099137","DimensionId":5,"MemberId":721231448603099137,"Inc":""},"_vena_CashFlowS2_CashFlowB2_R_5_721231448603099139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721231448603099139","DimensionId":5,"MemberId":721231448603099139,"Inc":""},"_vena_CashFlowS2_CashFlowB2_R_5_721231448603099141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721231448603099141","DimensionId":5,"MemberId":721231448603099141,"Inc":""},"_vena_CashFlowS2_CashFlowB2_R_5_721231448607293441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721231448607293441","DimensionId":5,"MemberId":721231448607293441,"Inc":""},"_vena_CashFlowS2_CashFlowB2_R_5_721231448607293443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721231448607293443","DimensionId":5,"MemberId":721231448607293443,"Inc":""},"_vena_CashFlowS2_CashFlowB2_R_5_721231448607293445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721231448607293445","DimensionId":5,"MemberId":721231448607293445,"Inc":""},"_vena_CashFlowS2_CashFlowB2_R_5_721231448611487745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721231448611487745","DimensionId":5,"MemberId":721231448611487745,"Inc":""},"_vena_CashFlowS2_CashFlowB2_R_5_721231448615682048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721231448615682048","DimensionId":5,"MemberId":721231448615682048,"Inc":""},"_vena_CashFlowS2_CashFlowB2_R_5_721231448619876353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721231448619876353","DimensionId":5,"MemberId":721231448619876353,"Inc":""},"_vena_CashFlowS2_CashFlowB2_R_5_721231448619876355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721231448619876355","DimensionId":5,"MemberId":721231448619876355,"Inc":""},"_vena_CashFlowS2_CashFlowB2_R_5_721231448624070657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721231448624070657","DimensionId":5,"MemberId":721231448624070657,"Inc":""},"_vena_CashFlowS2_CashFlowB2_R_5_721231448624070659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721231448624070659","DimensionId":5,"MemberId":721231448624070659,"Inc":""},"_vena_CashFlowS2_CashFlowB2_R_5_721231448624070661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721231448624070661","DimensionId":5,"MemberId":721231448624070661,"Inc":""},"_vena_CashFlowS2_CashFlowB2_R_5_721231448628264961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721231448628264961","DimensionId":5,"MemberId":721231448628264961,"Inc":""},"_vena_CashFlowS2_CashFlowB2_R_5_721231448628264963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721231448628264963","DimensionId":5,"MemberId":721231448628264963,"Inc":""},"_vena_CashFlowS2_CashFlowB2_R_5_721231448632459264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721231448632459264","DimensionId":5,"MemberId":721231448632459264,"Inc":""},"_vena_CashFlowS2_CashFlowB2_R_5_721231448632459266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721231448632459266","DimensionId":5,"MemberId":721231448632459266,"Inc":""},"_vena_CashFlowS2_CashFlowB2_R_5_721231448636653568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721231448636653568","DimensionId":5,"MemberId":721231448636653568,"Inc":""},"_vena_CashFlowS2_CashFlowB2_R_5_721231448640847873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721231448640847873","DimensionId":5,"MemberId":721231448640847873,"Inc":""},"_vena_CashFlowS2_CashFlowB2_R_5_721231448640847875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721231448640847875","DimensionId":5,"MemberId":721231448640847875,"Inc":""},"_vena_CashFlowS2_CashFlowB2_R_5_721231448640847877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721231448640847877","DimensionId":5,"MemberId":721231448640847877,"Inc":""},"_vena_CashFlowS2_CashFlowB2_R_5_721231448645042177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721231448645042177","DimensionId":5,"MemberId":721231448645042177,"Inc":""},"_vena_CashFlowS2_CashFlowB2_R_5_721231448645042179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721231448645042179","DimensionId":5,"MemberId":721231448645042179,"Inc":""},"_vena_CashFlowS2_CashFlowB2_R_5_721231448645042181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721231448645042181","DimensionId":5,"MemberId":721231448645042181,"Inc":""},"_vena_CashFlowS2_CashFlowB2_R_5_721231448649236481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721231448649236481","DimensionId":5,"MemberId":721231448649236481,"Inc":""},"_vena_CashFlowS2_CashFlowB2_R_5_721231448649236483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721231448649236483","DimensionId":5,"MemberId":721231448649236483,"Inc":""},"_vena_CashFlowS2_CashFlowB2_R_5_721231448653430785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721231448653430785","DimensionId":5,"MemberId":721231448653430785,"Inc":""},"_vena_CashFlowS2_CashFlowB2_R_5_721231448657625088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721231448657625088","DimensionId":5,"MemberId":721231448657625088,"Inc":""},"_vena_CashFlowS2_CashFlowB2_R_5_721231448657625090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721231448657625090","DimensionId":5,"MemberId":721231448657625090,"Inc":""},"_vena_CashFlowS2_CashFlowB2_R_5_721231448661819393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721231448661819393","DimensionId":5,"MemberId":721231448661819393,"Inc":""},"_vena_CashFlowS2_CashFlowB2_R_5_721231448661819395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721231448661819395","DimensionId":5,"MemberId":721231448661819395,"Inc":""},"_vena_CashFlowS2_CashFlowB2_R_5_721231448666013697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721231448666013697","DimensionId":5,"MemberId":721231448666013697,"Inc":""},"_vena_CashFlowS2_CashFlowB2_R_5_721231448666013699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721231448666013699","DimensionId":5,"MemberId":721231448666013699,"Inc":""},"_vena_CashFlowS2_CashFlowB2_R_5_721231448666013701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721231448666013701","DimensionId":5,"MemberId":721231448666013701,"Inc":""},"_vena_CashFlowS2_CashFlowB2_R_5_721231448670208001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721231448670208001","DimensionId":5,"MemberId":721231448670208001,"Inc":""},"_vena_CashFlowS2_CashFlowB2_R_5_721231448670208003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721231448670208003","DimensionId":5,"MemberId":721231448670208003,"Inc":""},"_vena_CashFlowS2_CashFlowB2_R_5_721231448674402304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721231448674402304","DimensionId":5,"MemberId":721231448674402304,"Inc":""},"_vena_CashFlowS2_CashFlowB2_R_5_721231448678596608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721231448678596608","DimensionId":5,"MemberId":721231448678596608,"Inc":""},"_vena_CashFlowS2_CashFlowB2_R_5_721231448678596610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721231448678596610","DimensionId":5,"MemberId":721231448678596610,"Inc":""},"_vena_CashFlowS2_CashFlowB2_R_5_721231448682790913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721231448682790913","DimensionId":5,"MemberId":721231448682790913,"Inc":""},"_vena_CashFlowS2_CashFlowB2_R_5_721231448682790915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721231448682790915","DimensionId":5,"MemberId":721231448682790915,"Inc":""},"_vena_CashFlowS2_CashFlowB2_R_5_721231448686985216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721231448686985216","DimensionId":5,"MemberId":721231448686985216,"Inc":""},"_vena_CashFlowS2_CashFlowB2_R_5_721231448691179521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721231448691179521","DimensionId":5,"MemberId":721231448691179521,"Inc":""},"_vena_CashFlowS2_CashFlowB2_R_5_721231448691179523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721231448691179523","DimensionId":5,"MemberId":721231448691179523,"Inc":""},"_vena_CashFlowS2_CashFlowB2_R_5_721231448691179525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721231448691179525","DimensionId":5,"MemberId":721231448691179525,"Inc":""},"_vena_CashFlowS2_CashFlowB2_R_5_721231448695373825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721231448695373825","DimensionId":5,"MemberId":721231448695373825,"Inc":""},"_vena_CashFlowS2_CashFlowB2_R_5_721231448695373827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721231448695373827","DimensionId":5,"MemberId":721231448695373827,"Inc":""},"_vena_CashFlowS2_CashFlowB2_R_5_721231448699568129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721231448699568129","DimensionId":5,"MemberId":721231448699568129,"Inc":""},"_vena_CashFlowS2_CashFlowB2_R_5_721231448699568131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721231448699568131","DimensionId":5,"MemberId":721231448699568131,"Inc":""},"_vena_CashFlowS2_CashFlowB2_R_5_721231448699568133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721231448699568133","DimensionId":5,"MemberId":721231448699568133,"Inc":""},"_vena_CashFlowS2_CashFlowB2_R_5_721231448703762433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721231448703762433","DimensionId":5,"MemberId":721231448703762433,"Inc":""},"_vena_CashFlowS2_CashFlowB2_R_5_721231448703762435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721231448703762435","DimensionId":5,"MemberId":721231448703762435,"Inc":""},"_vena_CashFlowS2_CashFlowB2_R_5_721231448707956737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721231448707956737","DimensionId":5,"MemberId":721231448707956737,"Inc":""},"_vena_CashFlowS2_CashFlowB2_R_5_721231448712151041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721231448712151041","DimensionId":5,"MemberId":721231448712151041,"Inc":""},"_vena_CashFlowS2_CashFlowB2_R_5_721231448712151043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721231448712151043","DimensionId":5,"MemberId":721231448712151043,"Inc":""},"_vena_CashFlowS2_CashFlowB2_R_5_721231448716345345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721231448716345345","DimensionId":5,"MemberId":721231448716345345,"Inc":""},"_vena_CashFlowS2_CashFlowB2_R_5_721231448720539648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721231448720539648","DimensionId":5,"MemberId":721231448720539648,"Inc":""},"_vena_CashFlowS2_CashFlowB2_R_5_721231448720539650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721231448720539650","DimensionId":5,"MemberId":721231448720539650,"Inc":""},"_vena_CashFlowS2_CashFlowB2_R_5_721231448724733953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721231448724733953","DimensionId":5,"MemberId":721231448724733953,"Inc":""},"_vena_CashFlowS2_CashFlowB2_R_5_721231448724733955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721231448724733955","DimensionId":5,"MemberId":721231448724733955,"Inc":""},"_vena_CashFlowS2_CashFlowB2_R_5_721231448728928257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721231448728928257","DimensionId":5,"MemberId":721231448728928257,"Inc":""},"_vena_CashFlowS2_CashFlowB2_R_5_721231448728928259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721231448728928259","DimensionId":5,"MemberId":721231448728928259,"Inc":""},"_vena_CashFlowS2_CashFlowB2_R_5_721231448728928261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721231448728928261","DimensionId":5,"MemberId":721231448728928261,"Inc":""},"_vena_CashFlowS2_CashFlowB2_R_5_721231448737316864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721231448737316864","DimensionId":5,"MemberId":721231448737316864,"Inc":""},"_vena_CashFlowS2_CashFlowB2_R_5_721231448737316866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721231448737316866","DimensionId":5,"MemberId":721231448737316866,"Inc":""},"_vena_CashFlowS2_CashFlowB2_R_5_721231448741511169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721231448741511169","DimensionId":5,"MemberId":721231448741511169,"Inc":""},"_vena_CashFlowS2_CashFlowB2_R_5_721231448741511171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721231448741511171","DimensionId":5,"MemberId":721231448741511171,"Inc":""},"_vena_CashFlowS2_CashFlowB2_R_5_721231448741511173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721231448741511173","DimensionId":5,"MemberId":721231448741511173,"Inc":""},"_vena_CashFlowS2_CashFlowB2_R_5_721231448745705473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721231448745705473","DimensionId":5,"MemberId":721231448745705473,"Inc":""},"_vena_CashFlowS2_CashFlowB2_R_5_721231448745705475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721231448745705475","DimensionId":5,"MemberId":721231448745705475,"Inc":""},"_vena_CashFlowS2_CashFlowB2_R_5_721231448749899776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721231448749899776","DimensionId":5,"MemberId":721231448749899776,"Inc":""},"_vena_CashFlowS2_CashFlowB2_R_5_721231448749899778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721231448749899778","DimensionId":5,"MemberId":721231448749899778,"Inc":""},"_vena_CashFlowS2_CashFlowB2_R_5_721231448754094080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721231448754094080","DimensionId":5,"MemberId":721231448754094080,"Inc":""},"_vena_CashFlowS2_CashFlowB2_R_5_721231448758288385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721231448758288385","DimensionId":5,"MemberId":721231448758288385,"Inc":""},"_vena_CashFlowS2_CashFlowB2_R_5_721231448758288387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721231448758288387","DimensionId":5,"MemberId":721231448758288387,"Inc":""},"_vena_CashFlowS2_CashFlowB2_R_5_749087830139076610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749087830139076610","DimensionId":5,"MemberId":749087830139076610,"Inc":""},"_vena_CashFlowS2_CashFlowB2_R_5_749087864905531392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749087864905531392","DimensionId":5,"MemberId":749087864905531392,"Inc":""},"_vena_CashFlowS2_CashFlowB2_R_5_749087910850461696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749087910850461696","DimensionId":5,"MemberId":749087910850461696,"Inc":""},"_vena_CashFlowS2_CashFlowB2_R_5_749088060013281299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749088060013281299","DimensionId":5,"MemberId":749088060013281299,"Inc":""},"_vena_CashFlowS2_CashFlowB2_R_5_749088115352797184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749088115352797184","DimensionId":5,"MemberId":749088115352797184,"Inc":""},"_vena_CashFlowS2_CashFlowB2_R_5_749088180418248704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749088180418248704","DimensionId":5,"MemberId":749088180418248704,"Inc":""},"_vena_CashFlowS2_CashFlowB2_R_5_749088587086036992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749088587086036992","DimensionId":5,"MemberId":749088587086036992,"Inc":""},"_vena_CashFlowS2_CashFlowB2_R_5_749112547660267520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749112547660267520","DimensionId":5,"MemberId":749112547660267520,"Inc":""},"_vena_CashFlowS2_CashFlowB2_R_5_749112608271368192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749112608271368192","DimensionId":5,"MemberId":749112608271368192,"Inc":""},"_vena_CashFlowS2_CashFlowB2_R_5_764289229879115776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764289229879115776","DimensionId":5,"MemberId":764289229879115776,"Inc":""},"_vena_CashFlowS2_CashFlowB2_R_5_765814190010531840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765814190010531840","DimensionId":5,"MemberId":765814190010531840,"Inc":""},"_vena_CashFlowS2_CashFlowB2_R_5_765814447679340544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765814447679340544","DimensionId":5,"MemberId":765814447679340544,"Inc":""},"_vena_CashFlowS2_CashFlowB2_R_5_766526426957873152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766526426957873152","DimensionId":5,"MemberId":766526426957873152,"Inc":""},"_vena_CashFlowS2_CashFlowB2_R_5_820137883691253760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820137883691253760","DimensionId":5,"MemberId":820137883691253760,"Inc":""},"_vena_CashFlowS2_CashFlowB2_R_5_826639481931038720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826639481931038720","DimensionId":5,"MemberId":826639481931038720,"Inc":""},"_vena_CashFlowS2_CashFlowB2_R_5_829902262057828352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829902262057828352","DimensionId":5,"MemberId":829902262057828352,"Inc":""},"_vena_CashFlowS2_CashFlowB2_R_5_845143360720863232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845143360720863232","DimensionId":5,"MemberId":845143360720863232,"Inc":""},"_vena_CashFlowS2_CashFlowB2_R_5_851989668665229312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851989668665229312","DimensionId":5,"MemberId":851989668665229312,"Inc":""},"_vena_CashFlowS2_CashFlowB2_R_5_888954560046039041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888954560046039041","DimensionId":5,"MemberId":888954560046039041,"Inc":""},"_vena_CashFlowS2_CashFlowB2_R_5_896565875103760385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896565875103760385","DimensionId":5,"MemberId":896565875103760385,"Inc":""},"_vena_CashFlowS2_CashFlowB2_R_5_946970774233284608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946970774233284608","DimensionId":5,"MemberId":946970774233284608,"Inc":""},"_vena_CashFlowS2_CashFlowB2_R_5_951930561890746371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951930561890746371","DimensionId":5,"MemberId":951930561890746371,"Inc":""},"_vena_CashFlowS2_CashFlowB2_R_5_951930655779848193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951930655779848193","DimensionId":5,"MemberId":951930655779848193,"Inc":""},"_vena_CashFlowS2_CashFlowB2_R_5_951930778467565568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951930778467565568","DimensionId":5,"MemberId":951930778467565568,"Inc":""},"_vena_CashFlowS2_CashFlowB3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"},"_vena_CashFlowS2_CashFlowB3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1"},"_vena_CashFlowS2_CashFlowB3_C_8_720177941305491604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10"},"_vena_CashFlowS2_CashFlowB3_C_8_720177941305491604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11"},"_vena_CashFlowS2_CashFlowB3_C_8_720177941305491604_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12"},"_vena_CashFlowS2_CashFlowB3_C_8_720177941305491604_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13"},"_vena_CashFlowS2_CashFlowB3_C_8_720177941305491604_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14"},"_vena_CashFlowS2_CashFlowB3_C_8_720177941305491604_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15"},"_vena_CashFlowS2_CashFlowB3_C_8_720177941305491604_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16"},"_vena_CashFlowS2_CashFlowB3_C_8_720177941305491604_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17"},"_vena_CashFlowS2_CashFlowB3_C_8_720177941305491604_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18"},"_vena_CashFlowS2_CashFlowB3_C_8_720177941305491604_19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19"},"_vena_CashFlowS2_CashFlowB3_C_8_720177941305491604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2"},"_vena_CashFlowS2_CashFlowB3_C_8_720177941305491604_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20"},"_vena_CashFlowS2_CashFlowB3_C_8_720177941305491604_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21"},"_vena_CashFlowS2_CashFlowB3_C_8_720177941305491604_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22"},"_vena_CashFlowS2_CashFlowB3_C_8_720177941305491604_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23"},"_vena_CashFlowS2_CashFlowB3_C_8_720177941305491604_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24"},"_vena_CashFlowS2_CashFlowB3_C_8_720177941305491604_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25"},"_vena_CashFlowS2_CashFlowB3_C_8_720177941305491604_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26"},"_vena_CashFlowS2_CashFlowB3_C_8_720177941305491604_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27"},"_vena_CashFlowS2_CashFlowB3_C_8_720177941305491604_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28"},"_vena_CashFlowS2_CashFlowB3_C_8_720177941305491604_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29"},"_vena_CashFlowS2_CashFlowB3_C_8_720177941305491604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3"},"_vena_CashFlowS2_CashFlowB3_C_8_720177941305491604_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30"},"_vena_CashFlowS2_CashFlowB3_C_8_720177941305491604_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31"},"_vena_CashFlowS2_CashFlowB3_C_8_720177941305491604_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32"},"_vena_CashFlowS2_CashFlowB3_C_8_720177941305491604_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33"},"_vena_CashFlowS2_CashFlowB3_C_8_720177941305491604_34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34"},"_vena_CashFlowS2_CashFlowB3_C_8_720177941305491604_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35"},"_vena_CashFlowS2_CashFlowB3_C_8_720177941305491604_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36"},"_vena_CashFlowS2_CashFlowB3_C_8_720177941305491604_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37"},"_vena_CashFlowS2_CashFlowB3_C_8_720177941305491604_38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38"},"_vena_CashFlowS2_CashFlowB3_C_8_720177941305491604_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39"},"_vena_CashFlowS2_CashFlowB3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4"},"_vena_CashFlowS2_CashFlowB3_C_8_720177941305491604_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40"},"_vena_CashFlowS2_CashFlowB3_C_8_720177941305491604_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41"},"_vena_CashFlowS2_CashFlowB3_C_8_720177941305491604_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42"},"_vena_CashFlowS2_CashFlowB3_C_8_720177941305491604_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43"},"_vena_CashFlowS2_CashFlowB3_C_8_720177941305491604_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44"},"_vena_CashFlowS2_CashFlowB3_C_8_720177941305491604_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45"},"_vena_CashFlowS2_CashFlowB3_C_8_720177941305491604_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46"},"_vena_CashFlowS2_CashFlowB3_C_8_720177941305491604_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47"},"_vena_CashFlowS2_CashFlowB3_C_8_720177941305491604_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48"},"_vena_CashFlowS2_CashFlowB3_C_8_720177941305491604_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49"},"_vena_CashFlowS2_CashFlowB3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5"},"_vena_CashFlowS2_CashFlowB3_C_8_720177941305491604_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50"},"_vena_CashFlowS2_CashFlowB3_C_8_720177941305491604_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51"},"_vena_CashFlowS2_CashFlowB3_C_8_720177941305491604_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52"},"_vena_CashFlowS2_CashFlowB3_C_8_720177941305491604_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53"},"_vena_CashFlowS2_CashFlowB3_C_8_720177941305491604_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54"},"_vena_CashFlowS2_CashFlowB3_C_8_720177941305491604_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55"},"_vena_CashFlowS2_CashFlowB3_C_8_720177941305491604_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56"},"_vena_CashFlowS2_CashFlowB3_C_8_720177941305491604_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57"},"_vena_CashFlowS2_CashFlowB3_C_8_720177941305491604_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58"},"_vena_CashFlowS2_CashFlowB3_C_8_720177941305491604_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59"},"_vena_CashFlowS2_CashFlowB3_C_8_720177941305491604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6"},"_vena_CashFlowS2_CashFlowB3_C_8_720177941305491604_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60"},"_vena_CashFlowS2_CashFlowB3_C_8_720177941305491604_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61"},"_vena_CashFlowS2_CashFlowB3_C_8_720177941305491604_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62"},"_vena_CashFlowS2_CashFlowB3_C_8_720177941305491604_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63"},"_vena_CashFlowS2_CashFlowB3_C_8_720177941305491604_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64"},"_vena_CashFlowS2_CashFlowB3_C_8_720177941305491604_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65"},"_vena_CashFlowS2_CashFlowB3_C_8_720177941305491604_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66"},"_vena_CashFlowS2_CashFlowB3_C_8_720177941305491604_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67"},"_vena_CashFlowS2_CashFlowB3_C_8_720177941305491604_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68"},"_vena_CashFlowS2_CashFlowB3_C_8_720177941305491604_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69"},"_vena_CashFlowS2_CashFlowB3_C_8_720177941305491604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7"},"_vena_CashFlowS2_CashFlowB3_C_8_720177941305491604_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70"},"_vena_CashFlowS2_CashFlowB3_C_8_720177941305491604_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71"},"_vena_CashFlowS2_CashFlowB3_C_8_720177941305491604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8"},"_vena_CashFlowS2_CashFlowB3_C_8_720177941305491604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9"},"_vena_CashFlowS2_CashFlowB3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"},"_vena_CashFlowS2_CashFlowB3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"},"_vena_CashFlowS2_CashFlowB3_C_FV_56493ffece784c5db4cd0fd3b40a250d_10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10"},"_vena_CashFlowS2_CashFlowB3_C_FV_56493ffece784c5db4cd0fd3b40a250d_11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11"},"_vena_CashFlowS2_CashFlowB3_C_FV_56493ffece784c5db4cd0fd3b40a250d_12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12"},"_vena_CashFlowS2_CashFlowB3_C_FV_56493ffece784c5db4cd0fd3b40a250d_13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13"},"_vena_CashFlowS2_CashFlowB3_C_FV_56493ffece784c5db4cd0fd3b40a250d_14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14"},"_vena_CashFlowS2_CashFlowB3_C_FV_56493ffece784c5db4cd0fd3b40a250d_15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15"},"_vena_CashFlowS2_CashFlowB3_C_FV_56493ffece784c5db4cd0fd3b40a250d_16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16"},"_vena_CashFlowS2_CashFlowB3_C_FV_56493ffece784c5db4cd0fd3b40a250d_17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17"},"_vena_CashFlowS2_CashFlowB3_C_FV_56493ffece784c5db4cd0fd3b40a250d_18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18"},"_vena_CashFlowS2_CashFlowB3_C_FV_56493ffece784c5db4cd0fd3b40a250d_19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19"},"_vena_CashFlowS2_CashFlowB3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"},"_vena_CashFlowS2_CashFlowB3_C_FV_56493ffece784c5db4cd0fd3b40a250d_20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20"},"_vena_CashFlowS2_CashFlowB3_C_FV_56493ffece784c5db4cd0fd3b40a250d_21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21"},"_vena_CashFlowS2_CashFlowB3_C_FV_56493ffece784c5db4cd0fd3b40a250d_22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22"},"_vena_CashFlowS2_CashFlowB3_C_FV_56493ffece784c5db4cd0fd3b40a250d_23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23"},"_vena_CashFlowS2_CashFlowB3_C_FV_56493ffece784c5db4cd0fd3b40a250d_24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24"},"_vena_CashFlowS2_CashFlowB3_C_FV_56493ffece784c5db4cd0fd3b40a250d_25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25"},"_vena_CashFlowS2_CashFlowB3_C_FV_56493ffece784c5db4cd0fd3b40a250d_26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26"},"_vena_CashFlowS2_CashFlowB3_C_FV_56493ffece784c5db4cd0fd3b40a250d_27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27"},"_vena_CashFlowS2_CashFlowB3_C_FV_56493ffece784c5db4cd0fd3b40a250d_28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28"},"_vena_CashFlowS2_CashFlowB3_C_FV_56493ffece784c5db4cd0fd3b40a250d_29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29"},"_vena_CashFlowS2_CashFlowB3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"},"_vena_CashFlowS2_CashFlowB3_C_FV_56493ffece784c5db4cd0fd3b40a250d_30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30"},"_vena_CashFlowS2_CashFlowB3_C_FV_56493ffece784c5db4cd0fd3b40a250d_31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31"},"_vena_CashFlowS2_CashFlowB3_C_FV_56493ffece784c5db4cd0fd3b40a250d_32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32"},"_vena_CashFlowS2_CashFlowB3_C_FV_56493ffece784c5db4cd0fd3b40a250d_33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33"},"_vena_CashFlowS2_CashFlowB3_C_FV_56493ffece784c5db4cd0fd3b40a250d_34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34"},"_vena_CashFlowS2_CashFlowB3_C_FV_56493ffece784c5db4cd0fd3b40a250d_35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35"},"_vena_CashFlowS2_CashFlowB3_C_FV_56493ffece784c5db4cd0fd3b40a250d_36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36"},"_vena_CashFlowS2_CashFlowB3_C_FV_56493ffece784c5db4cd0fd3b40a250d_37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37"},"_vena_CashFlowS2_CashFlowB3_C_FV_56493ffece784c5db4cd0fd3b40a250d_38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38"},"_vena_CashFlowS2_CashFlowB3_C_FV_56493ffece784c5db4cd0fd3b40a250d_39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39"},"_vena_CashFlowS2_CashFlowB3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"},"_vena_CashFlowS2_CashFlowB3_C_FV_56493ffece784c5db4cd0fd3b40a250d_40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40"},"_vena_CashFlowS2_CashFlowB3_C_FV_56493ffece784c5db4cd0fd3b40a250d_41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41"},"_vena_CashFlowS2_CashFlowB3_C_FV_56493ffece784c5db4cd0fd3b40a250d_42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42"},"_vena_CashFlowS2_CashFlowB3_C_FV_56493ffece784c5db4cd0fd3b40a250d_43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43"},"_vena_CashFlowS2_CashFlowB3_C_FV_56493ffece784c5db4cd0fd3b40a250d_44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44"},"_vena_CashFlowS2_CashFlowB3_C_FV_56493ffece784c5db4cd0fd3b40a250d_45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45"},"_vena_CashFlowS2_CashFlowB3_C_FV_56493ffece784c5db4cd0fd3b40a250d_46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46"},"_vena_CashFlowS2_CashFlowB3_C_FV_56493ffece784c5db4cd0fd3b40a250d_47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47"},"_vena_CashFlowS2_CashFlowB3_C_FV_56493ffece784c5db4cd0fd3b40a250d_48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48"},"_vena_CashFlowS2_CashFlowB3_C_FV_56493ffece784c5db4cd0fd3b40a250d_49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49"},"_vena_CashFlowS2_CashFlowB3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"},"_vena_CashFlowS2_CashFlowB3_C_FV_56493ffece784c5db4cd0fd3b40a250d_50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50"},"_vena_CashFlowS2_CashFlowB3_C_FV_56493ffece784c5db4cd0fd3b40a250d_51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51"},"_vena_CashFlowS2_CashFlowB3_C_FV_56493ffece784c5db4cd0fd3b40a250d_52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52"},"_vena_CashFlowS2_CashFlowB3_C_FV_56493ffece784c5db4cd0fd3b40a250d_53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53"},"_vena_CashFlowS2_CashFlowB3_C_FV_56493ffece784c5db4cd0fd3b40a250d_54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54"},"_vena_CashFlowS2_CashFlowB3_C_FV_56493ffece784c5db4cd0fd3b40a250d_55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55"},"_vena_CashFlowS2_CashFlowB3_C_FV_56493ffece784c5db4cd0fd3b40a250d_56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56"},"_vena_CashFlowS2_CashFlowB3_C_FV_56493ffece784c5db4cd0fd3b40a250d_57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57"},"_vena_CashFlowS2_CashFlowB3_C_FV_56493ffece784c5db4cd0fd3b40a250d_58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58"},"_vena_CashFlowS2_CashFlowB3_C_FV_56493ffece784c5db4cd0fd3b40a250d_59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59"},"_vena_CashFlowS2_CashFlowB3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"},"_vena_CashFlowS2_CashFlowB3_C_FV_56493ffece784c5db4cd0fd3b40a250d_60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60"},"_vena_CashFlowS2_CashFlowB3_C_FV_56493ffece784c5db4cd0fd3b40a250d_61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61"},"_vena_CashFlowS2_CashFlowB3_C_FV_56493ffece784c5db4cd0fd3b40a250d_62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62"},"_vena_CashFlowS2_CashFlowB3_C_FV_56493ffece784c5db4cd0fd3b40a250d_63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63"},"_vena_CashFlowS2_CashFlowB3_C_FV_56493ffece784c5db4cd0fd3b40a250d_64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64"},"_vena_CashFlowS2_CashFlowB3_C_FV_56493ffece784c5db4cd0fd3b40a250d_65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65"},"_vena_CashFlowS2_CashFlowB3_C_FV_56493ffece784c5db4cd0fd3b40a250d_66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66"},"_vena_CashFlowS2_CashFlowB3_C_FV_56493ffece784c5db4cd0fd3b40a250d_67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67"},"_vena_CashFlowS2_CashFlowB3_C_FV_56493ffece784c5db4cd0fd3b40a250d_68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68"},"_vena_CashFlowS2_CashFlowB3_C_FV_56493ffece784c5db4cd0fd3b40a250d_69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69"},"_vena_CashFlowS2_CashFlowB3_C_FV_56493ffece784c5db4cd0fd3b40a250d_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7"},"_vena_CashFlowS2_CashFlowB3_C_FV_56493ffece784c5db4cd0fd3b40a250d_70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70"},"_vena_CashFlowS2_CashFlowB3_C_FV_56493ffece784c5db4cd0fd3b40a250d_71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71"},"_vena_CashFlowS2_CashFlowB3_C_FV_56493ffece784c5db4cd0fd3b40a250d_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8"},"_vena_CashFlowS2_CashFlowB3_C_FV_56493ffece784c5db4cd0fd3b40a250d_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9"},"_vena_CashFlowS2_CashFlowB3_C_FV_a398e917565c475b8f0c5e9ebb5e002d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"},"_vena_CashFlowS2_CashFlowB3_C_FV_a398e917565c475b8f0c5e9ebb5e002d_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"},"_vena_CashFlowS2_CashFlowB3_C_FV_a398e917565c475b8f0c5e9ebb5e002d_10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10"},"_vena_CashFlowS2_CashFlowB3_C_FV_a398e917565c475b8f0c5e9ebb5e002d_11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11"},"_vena_CashFlowS2_CashFlowB3_C_FV_a398e917565c475b8f0c5e9ebb5e002d_12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12"},"_vena_CashFlowS2_CashFlowB3_C_FV_a398e917565c475b8f0c5e9ebb5e002d_13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13"},"_vena_CashFlowS2_CashFlowB3_C_FV_a398e917565c475b8f0c5e9ebb5e002d_14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14"},"_vena_CashFlowS2_CashFlowB3_C_FV_a398e917565c475b8f0c5e9ebb5e002d_15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15"},"_vena_CashFlowS2_CashFlowB3_C_FV_a398e917565c475b8f0c5e9ebb5e002d_16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16"},"_vena_CashFlowS2_CashFlowB3_C_FV_a398e917565c475b8f0c5e9ebb5e002d_17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17"},"_vena_CashFlowS2_CashFlowB3_C_FV_a398e917565c475b8f0c5e9ebb5e002d_18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18"},"_vena_CashFlowS2_CashFlowB3_C_FV_a398e917565c475b8f0c5e9ebb5e002d_19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19"},"_vena_CashFlowS2_CashFlowB3_C_FV_a398e917565c475b8f0c5e9ebb5e002d_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"},"_vena_CashFlowS2_CashFlowB3_C_FV_a398e917565c475b8f0c5e9ebb5e002d_20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20"},"_vena_CashFlowS2_CashFlowB3_C_FV_a398e917565c475b8f0c5e9ebb5e002d_21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21"},"_vena_CashFlowS2_CashFlowB3_C_FV_a398e917565c475b8f0c5e9ebb5e002d_22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22"},"_vena_CashFlowS2_CashFlowB3_C_FV_a398e917565c475b8f0c5e9ebb5e002d_23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23"},"_vena_CashFlowS2_CashFlowB3_C_FV_a398e917565c475b8f0c5e9ebb5e002d_24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24"},"_vena_CashFlowS2_CashFlowB3_C_FV_a398e917565c475b8f0c5e9ebb5e002d_25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25"},"_vena_CashFlowS2_CashFlowB3_C_FV_a398e917565c475b8f0c5e9ebb5e002d_26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26"},"_vena_CashFlowS2_CashFlowB3_C_FV_a398e917565c475b8f0c5e9ebb5e002d_27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27"},"_vena_CashFlowS2_CashFlowB3_C_FV_a398e917565c475b8f0c5e9ebb5e002d_28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28"},"_vena_CashFlowS2_CashFlowB3_C_FV_a398e917565c475b8f0c5e9ebb5e002d_29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29"},"_vena_CashFlowS2_CashFlowB3_C_FV_a398e917565c475b8f0c5e9ebb5e002d_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"},"_vena_CashFlowS2_CashFlowB3_C_FV_a398e917565c475b8f0c5e9ebb5e002d_30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30"},"_vena_CashFlowS2_CashFlowB3_C_FV_a398e917565c475b8f0c5e9ebb5e002d_31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31"},"_vena_CashFlowS2_CashFlowB3_C_FV_a398e917565c475b8f0c5e9ebb5e002d_32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32"},"_vena_CashFlowS2_CashFlowB3_C_FV_a398e917565c475b8f0c5e9ebb5e002d_33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33"},"_vena_CashFlowS2_CashFlowB3_C_FV_a398e917565c475b8f0c5e9ebb5e002d_34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34"},"_vena_CashFlowS2_CashFlowB3_C_FV_a398e917565c475b8f0c5e9ebb5e002d_35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35"},"_vena_CashFlowS2_CashFlowB3_C_FV_a398e917565c475b8f0c5e9ebb5e002d_36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36"},"_vena_CashFlowS2_CashFlowB3_C_FV_a398e917565c475b8f0c5e9ebb5e002d_37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37"},"_vena_CashFlowS2_CashFlowB3_C_FV_a398e917565c475b8f0c5e9ebb5e002d_38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38"},"_vena_CashFlowS2_CashFlowB3_C_FV_a398e917565c475b8f0c5e9ebb5e002d_39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39"},"_vena_CashFlowS2_CashFlowB3_C_FV_a398e917565c475b8f0c5e9ebb5e002d_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"},"_vena_CashFlowS2_CashFlowB3_C_FV_a398e917565c475b8f0c5e9ebb5e002d_40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40"},"_vena_CashFlowS2_CashFlowB3_C_FV_a398e917565c475b8f0c5e9ebb5e002d_41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41"},"_vena_CashFlowS2_CashFlowB3_C_FV_a398e917565c475b8f0c5e9ebb5e002d_42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42"},"_vena_CashFlowS2_CashFlowB3_C_FV_a398e917565c475b8f0c5e9ebb5e002d_43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43"},"_vena_CashFlowS2_CashFlowB3_C_FV_a398e917565c475b8f0c5e9ebb5e002d_44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44"},"_vena_CashFlowS2_CashFlowB3_C_FV_a398e917565c475b8f0c5e9ebb5e002d_45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45"},"_vena_CashFlowS2_CashFlowB3_C_FV_a398e917565c475b8f0c5e9ebb5e002d_46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46"},"_vena_CashFlowS2_CashFlowB3_C_FV_a398e917565c475b8f0c5e9ebb5e002d_47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47"},"_vena_CashFlowS2_CashFlowB3_C_FV_a398e917565c475b8f0c5e9ebb5e002d_48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48"},"_vena_CashFlowS2_CashFlowB3_C_FV_a398e917565c475b8f0c5e9ebb5e002d_49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49"},"_vena_CashFlowS2_CashFlowB3_C_FV_a398e917565c475b8f0c5e9ebb5e002d_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"},"_vena_CashFlowS2_CashFlowB3_C_FV_a398e917565c475b8f0c5e9ebb5e002d_50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50"},"_vena_CashFlowS2_CashFlowB3_C_FV_a398e917565c475b8f0c5e9ebb5e002d_51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51"},"_vena_CashFlowS2_CashFlowB3_C_FV_a398e917565c475b8f0c5e9ebb5e002d_52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52"},"_vena_CashFlowS2_CashFlowB3_C_FV_a398e917565c475b8f0c5e9ebb5e002d_53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53"},"_vena_CashFlowS2_CashFlowB3_C_FV_a398e917565c475b8f0c5e9ebb5e002d_54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54"},"_vena_CashFlowS2_CashFlowB3_C_FV_a398e917565c475b8f0c5e9ebb5e002d_55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55"},"_vena_CashFlowS2_CashFlowB3_C_FV_a398e917565c475b8f0c5e9ebb5e002d_56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56"},"_vena_CashFlowS2_CashFlowB3_C_FV_a398e917565c475b8f0c5e9ebb5e002d_57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57"},"_vena_CashFlowS2_CashFlowB3_C_FV_a398e917565c475b8f0c5e9ebb5e002d_58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58"},"_vena_CashFlowS2_CashFlowB3_C_FV_a398e917565c475b8f0c5e9ebb5e002d_59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59"},"_vena_CashFlowS2_CashFlowB3_C_FV_a398e917565c475b8f0c5e9ebb5e002d_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"},"_vena_CashFlowS2_CashFlowB3_C_FV_a398e917565c475b8f0c5e9ebb5e002d_60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60"},"_vena_CashFlowS2_CashFlowB3_C_FV_a398e917565c475b8f0c5e9ebb5e002d_61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61"},"_vena_CashFlowS2_CashFlowB3_C_FV_a398e917565c475b8f0c5e9ebb5e002d_62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62"},"_vena_CashFlowS2_CashFlowB3_C_FV_a398e917565c475b8f0c5e9ebb5e002d_63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63"},"_vena_CashFlowS2_CashFlowB3_C_FV_a398e917565c475b8f0c5e9ebb5e002d_64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64"},"_vena_CashFlowS2_CashFlowB3_C_FV_a398e917565c475b8f0c5e9ebb5e002d_65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65"},"_vena_CashFlowS2_CashFlowB3_C_FV_a398e917565c475b8f0c5e9ebb5e002d_66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66"},"_vena_CashFlowS2_CashFlowB3_C_FV_a398e917565c475b8f0c5e9ebb5e002d_67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67"},"_vena_CashFlowS2_CashFlowB3_C_FV_a398e917565c475b8f0c5e9ebb5e002d_68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68"},"_vena_CashFlowS2_CashFlowB3_C_FV_a398e917565c475b8f0c5e9ebb5e002d_69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69"},"_vena_CashFlowS2_CashFlowB3_C_FV_a398e917565c475b8f0c5e9ebb5e002d_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7"},"_vena_CashFlowS2_CashFlowB3_C_FV_a398e917565c475b8f0c5e9ebb5e002d_70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70"},"_vena_CashFlowS2_CashFlowB3_C_FV_a398e917565c475b8f0c5e9ebb5e002d_71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71"},"_vena_CashFlowS2_CashFlowB3_C_FV_a398e917565c475b8f0c5e9ebb5e002d_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8"},"_vena_CashFlowS2_CashFlowB3_C_FV_a398e917565c475b8f0c5e9ebb5e002d_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9"},"_vena_CashFlowS2_CashFlowB3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"},"_vena_CashFlowS2_CashFlowB3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"},"_vena_CashFlowS2_CashFlowB3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10"},"_vena_CashFlowS2_CashFlowB3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11"},"_vena_CashFlowS2_CashFlowB3_C_FV_e1c3a244dc3d4f149ecdf7d748811086_12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12"},"_vena_CashFlowS2_CashFlowB3_C_FV_e1c3a244dc3d4f149ecdf7d748811086_13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13"},"_vena_CashFlowS2_CashFlowB3_C_FV_e1c3a244dc3d4f149ecdf7d748811086_14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14"},"_vena_CashFlowS2_CashFlowB3_C_FV_e1c3a244dc3d4f149ecdf7d748811086_15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15"},"_vena_CashFlowS2_CashFlowB3_C_FV_e1c3a244dc3d4f149ecdf7d748811086_16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16"},"_vena_CashFlowS2_CashFlowB3_C_FV_e1c3a244dc3d4f149ecdf7d748811086_17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17"},"_vena_CashFlowS2_CashFlowB3_C_FV_e1c3a244dc3d4f149ecdf7d748811086_18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18"},"_vena_CashFlowS2_CashFlowB3_C_FV_e1c3a244dc3d4f149ecdf7d748811086_19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19"},"_vena_CashFlowS2_CashFlowB3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"},"_vena_CashFlowS2_CashFlowB3_C_FV_e1c3a244dc3d4f149ecdf7d748811086_20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20"},"_vena_CashFlowS2_CashFlowB3_C_FV_e1c3a244dc3d4f149ecdf7d748811086_21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21"},"_vena_CashFlowS2_CashFlowB3_C_FV_e1c3a244dc3d4f149ecdf7d748811086_22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22"},"_vena_CashFlowS2_CashFlowB3_C_FV_e1c3a244dc3d4f149ecdf7d748811086_23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23"},"_vena_CashFlowS2_CashFlowB3_C_FV_e1c3a244dc3d4f149ecdf7d748811086_24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24"},"_vena_CashFlowS2_CashFlowB3_C_FV_e1c3a244dc3d4f149ecdf7d748811086_25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25"},"_vena_CashFlowS2_CashFlowB3_C_FV_e1c3a244dc3d4f149ecdf7d748811086_26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26"},"_vena_CashFlowS2_CashFlowB3_C_FV_e1c3a244dc3d4f149ecdf7d748811086_27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27"},"_vena_CashFlowS2_CashFlowB3_C_FV_e1c3a244dc3d4f149ecdf7d748811086_28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28"},"_vena_CashFlowS2_CashFlowB3_C_FV_e1c3a244dc3d4f149ecdf7d748811086_29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29"},"_vena_CashFlowS2_CashFlowB3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"},"_vena_CashFlowS2_CashFlowB3_C_FV_e1c3a244dc3d4f149ecdf7d748811086_30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30"},"_vena_CashFlowS2_CashFlowB3_C_FV_e1c3a244dc3d4f149ecdf7d748811086_31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31"},"_vena_CashFlowS2_CashFlowB3_C_FV_e1c3a244dc3d4f149ecdf7d748811086_32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32"},"_vena_CashFlowS2_CashFlowB3_C_FV_e1c3a244dc3d4f149ecdf7d748811086_33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33"},"_vena_CashFlowS2_CashFlowB3_C_FV_e1c3a244dc3d4f149ecdf7d748811086_34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34"},"_vena_CashFlowS2_CashFlowB3_C_FV_e1c3a244dc3d4f149ecdf7d748811086_35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35"},"_vena_CashFlowS2_CashFlowB3_C_FV_e1c3a244dc3d4f149ecdf7d748811086_36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36"},"_vena_CashFlowS2_CashFlowB3_C_FV_e1c3a244dc3d4f149ecdf7d748811086_37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37"},"_vena_CashFlowS2_CashFlowB3_C_FV_e1c3a244dc3d4f149ecdf7d748811086_38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38"},"_vena_CashFlowS2_CashFlowB3_C_FV_e1c3a244dc3d4f149ecdf7d748811086_39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39"},"_vena_CashFlowS2_CashFlowB3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"},"_vena_CashFlowS2_CashFlowB3_C_FV_e1c3a244dc3d4f149ecdf7d748811086_40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40"},"_vena_CashFlowS2_CashFlowB3_C_FV_e1c3a244dc3d4f149ecdf7d748811086_41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41"},"_vena_CashFlowS2_CashFlowB3_C_FV_e1c3a244dc3d4f149ecdf7d748811086_42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42"},"_vena_CashFlowS2_CashFlowB3_C_FV_e1c3a244dc3d4f149ecdf7d748811086_43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43"},"_vena_CashFlowS2_CashFlowB3_C_FV_e1c3a244dc3d4f149ecdf7d748811086_44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44"},"_vena_CashFlowS2_CashFlowB3_C_FV_e1c3a244dc3d4f149ecdf7d748811086_45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45"},"_vena_CashFlowS2_CashFlowB3_C_FV_e1c3a244dc3d4f149ecdf7d748811086_46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46"},"_vena_CashFlowS2_CashFlowB3_C_FV_e1c3a244dc3d4f149ecdf7d748811086_47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47"},"_vena_CashFlowS2_CashFlowB3_C_FV_e1c3a244dc3d4f149ecdf7d748811086_48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48"},"_vena_CashFlowS2_CashFlowB3_C_FV_e1c3a244dc3d4f149ecdf7d748811086_49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49"},"_vena_CashFlowS2_CashFlowB3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"},"_vena_CashFlowS2_CashFlowB3_C_FV_e1c3a244dc3d4f149ecdf7d748811086_50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50"},"_vena_CashFlowS2_CashFlowB3_C_FV_e1c3a244dc3d4f149ecdf7d748811086_51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51"},"_vena_CashFlowS2_CashFlowB3_C_FV_e1c3a244dc3d4f149ecdf7d748811086_52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52"},"_vena_CashFlowS2_CashFlowB3_C_FV_e1c3a244dc3d4f149ecdf7d748811086_53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53"},"_vena_CashFlowS2_CashFlowB3_C_FV_e1c3a244dc3d4f149ecdf7d748811086_54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54"},"_vena_CashFlowS2_CashFlowB3_C_FV_e1c3a244dc3d4f149ecdf7d748811086_55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55"},"_vena_CashFlowS2_CashFlowB3_C_FV_e1c3a244dc3d4f149ecdf7d748811086_56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56"},"_vena_CashFlowS2_CashFlowB3_C_FV_e1c3a244dc3d4f149ecdf7d748811086_57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57"},"_vena_CashFlowS2_CashFlowB3_C_FV_e1c3a244dc3d4f149ecdf7d748811086_58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58"},"_vena_CashFlowS2_CashFlowB3_C_FV_e1c3a244dc3d4f149ecdf7d748811086_59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59"},"_vena_CashFlowS2_CashFlowB3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"},"_vena_CashFlowS2_CashFlowB3_C_FV_e1c3a244dc3d4f149ecdf7d748811086_60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60"},"_vena_CashFlowS2_CashFlowB3_C_FV_e1c3a244dc3d4f149ecdf7d748811086_61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61"},"_vena_CashFlowS2_CashFlowB3_C_FV_e1c3a244dc3d4f149ecdf7d748811086_62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62"},"_vena_CashFlowS2_CashFlowB3_C_FV_e1c3a244dc3d4f149ecdf7d748811086_63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63"},"_vena_CashFlowS2_CashFlowB3_C_FV_e1c3a244dc3d4f149ecdf7d748811086_64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64"},"_vena_CashFlowS2_CashFlowB3_C_FV_e1c3a244dc3d4f149ecdf7d748811086_65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65"},"_vena_CashFlowS2_CashFlowB3_C_FV_e1c3a244dc3d4f149ecdf7d748811086_66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66"},"_vena_CashFlowS2_CashFlowB3_C_FV_e1c3a244dc3d4f149ecdf7d748811086_67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67"},"_vena_CashFlowS2_CashFlowB3_C_FV_e1c3a244dc3d4f149ecdf7d748811086_68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68"},"_vena_CashFlowS2_CashFlowB3_C_FV_e1c3a244dc3d4f149ecdf7d748811086_69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69"},"_vena_CashFlowS2_CashFlowB3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7"},"_vena_CashFlowS2_CashFlowB3_C_FV_e1c3a244dc3d4f149ecdf7d748811086_70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70"},"_vena_CashFlowS2_CashFlowB3_C_FV_e1c3a244dc3d4f149ecdf7d748811086_71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71"},"_vena_CashFlowS2_CashFlowB3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8"},"_vena_CashFlowS2_CashFlowB3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9"},"_vena_CashFlowS2_CashFlowB3_R_5_720177941099970567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720177941099970567","DimensionId":5,"MemberId":720177941099970567,"Inc":""},"_vena_CashFlowS2_CashFlowB3_R_5_720177941099970571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720177941099970571","DimensionId":5,"MemberId":720177941099970571,"Inc":""},"_vena_CashFlowS2_CashFlowB3_R_5_720177941129330781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720177941129330781","DimensionId":5,"MemberId":720177941129330781,"Inc":""},"_vena_CashFlowS2_CashFlowB3_R_5_720177941129330793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720177941129330793","DimensionId":5,"MemberId":720177941129330793,"Inc":""},"_vena_CashFlowS2_CashFlowB3_R_5_720177941129330845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720177941129330845","DimensionId":5,"MemberId":720177941129330845,"Inc":""},"_vena_CashFlowS2_CashFlowB3_R_5_720177941129330848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720177941129330848","DimensionId":5,"MemberId":720177941129330848,"Inc":""},"_vena_CashFlowS2_CashFlowB3_R_5_720177941133525121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720177941133525121","DimensionId":5,"MemberId":720177941133525121,"Inc":""},"_vena_CashFlowS2_CashFlowB3_R_5_720177941133525129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720177941133525129","DimensionId":5,"MemberId":720177941133525129,"Inc":""},"_vena_CashFlowS2_CashFlowB3_R_5_720177941137719307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720177941137719307","DimensionId":5,"MemberId":720177941137719307,"Inc":""},"_vena_CashFlowS2_CashFlowB3_R_5_720177941137719420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720177941137719420","DimensionId":5,"MemberId":720177941137719420,"Inc":""},"_vena_CashFlowS2_CashFlowB3_R_5_733477287828389888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733477287828389888","DimensionId":5,"MemberId":733477287828389888,"Inc":""},"_vena_CashFlowS2_CashFlowB3_R_5_733477515616583680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733477515616583680","DimensionId":5,"MemberId":733477515616583680,"Inc":""},"_vena_CashFlowS2_CashFlowB4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"},"_vena_CashFlowS2_CashFlowB4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1"},"_vena_CashFlowS2_CashFlowB4_C_8_720177941305491604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10"},"_vena_CashFlowS2_CashFlowB4_C_8_720177941305491604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11"},"_vena_CashFlowS2_CashFlowB4_C_8_720177941305491604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2"},"_vena_CashFlowS2_CashFlowB4_C_8_720177941305491604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3"},"_vena_CashFlowS2_CashFlowB4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4"},"_vena_CashFlowS2_CashFlowB4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5"},"_vena_CashFlowS2_CashFlowB4_C_8_720177941305491604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6"},"_vena_CashFlowS2_CashFlowB4_C_8_720177941305491604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7"},"_vena_CashFlowS2_CashFlowB4_C_8_720177941305491604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8"},"_vena_CashFlowS2_CashFlowB4_C_8_720177941305491604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9"},"_vena_CashFlowS2_CashFlowB4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"},"_vena_CashFlowS2_CashFlowB4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1"},"_vena_CashFlowS2_CashFlowB4_C_FV_56493ffece784c5db4cd0fd3b40a250d_10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10"},"_vena_CashFlowS2_CashFlowB4_C_FV_56493ffece784c5db4cd0fd3b40a250d_11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11"},"_vena_CashFlowS2_CashFlowB4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2"},"_vena_CashFlowS2_CashFlowB4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3"},"_vena_CashFlowS2_CashFlowB4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4"},"_vena_CashFlowS2_CashFlowB4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5"},"_vena_CashFlowS2_CashFlowB4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6"},"_vena_CashFlowS2_CashFlowB4_C_FV_56493ffece784c5db4cd0fd3b40a250d_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7"},"_vena_CashFlowS2_CashFlowB4_C_FV_56493ffece784c5db4cd0fd3b40a250d_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8"},"_vena_CashFlowS2_CashFlowB4_C_FV_56493ffece784c5db4cd0fd3b40a250d_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9"},"_vena_CashFlowS2_CashFlowB4_C_FV_a398e917565c475b8f0c5e9ebb5e002d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"},"_vena_CashFlowS2_CashFlowB4_C_FV_a398e917565c475b8f0c5e9ebb5e002d_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1"},"_vena_CashFlowS2_CashFlowB4_C_FV_a398e917565c475b8f0c5e9ebb5e002d_10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10"},"_vena_CashFlowS2_CashFlowB4_C_FV_a398e917565c475b8f0c5e9ebb5e002d_11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11"},"_vena_CashFlowS2_CashFlowB4_C_FV_a398e917565c475b8f0c5e9ebb5e002d_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2"},"_vena_CashFlowS2_CashFlowB4_C_FV_a398e917565c475b8f0c5e9ebb5e002d_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3"},"_vena_CashFlowS2_CashFlowB4_C_FV_a398e917565c475b8f0c5e9ebb5e002d_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4"},"_vena_CashFlowS2_CashFlowB4_C_FV_a398e917565c475b8f0c5e9ebb5e002d_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5"},"_vena_CashFlowS2_CashFlowB4_C_FV_a398e917565c475b8f0c5e9ebb5e002d_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6"},"_vena_CashFlowS2_CashFlowB4_C_FV_a398e917565c475b8f0c5e9ebb5e002d_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7"},"_vena_CashFlowS2_CashFlowB4_C_FV_a398e917565c475b8f0c5e9ebb5e002d_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8"},"_vena_CashFlowS2_CashFlowB4_C_FV_a398e917565c475b8f0c5e9ebb5e002d_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9"},"_vena_CashFlowS2_CashFlowB4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"},"_vena_CashFlowS2_CashFlowB4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1"},"_vena_CashFlowS2_CashFlowB4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10"},"_vena_CashFlowS2_CashFlowB4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11"},"_vena_CashFlowS2_CashFlowB4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2"},"_vena_CashFlowS2_CashFlowB4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3"},"_vena_CashFlowS2_CashFlowB4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4"},"_vena_CashFlowS2_CashFlowB4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5"},"_vena_CashFlowS2_CashFlowB4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6"},"_vena_CashFlowS2_CashFlowB4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7"},"_vena_CashFlowS2_CashFlowB4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8"},"_vena_CashFlowS2_CashFlowB4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9"},"_vena_CashFlowS2_CashFlowB4_R_5_720177941120942100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1,"DimensionIdStr":"5","MemberIdStr":"720177941120942100","DimensionId":5,"MemberId":720177941120942100,"Inc":""},"_vena_CashFlowS2_P_6_720177941255159927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","VenaRangeType":0,"DimensionIdStr":"6","MemberIdStr":"720177941255159927","DimensionId":6,"MemberId":720177941255159927,"Inc":""},"_vena_CashFlowS2_P_7_720177941267742850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","VenaRangeType":0,"DimensionIdStr":"7","MemberIdStr":"720177941267742850","DimensionId":7,"MemberId":720177941267742850,"Inc":""},"_vena_CashFlowS2_P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","VenaRangeType":0,"DimensionIdStr":"FV","MemberIdStr":"e3545e3dcc52420a84dcdae3a23a4597","DimensionId":-1,"MemberId":-1,"Inc":""},"_vena_CashFlowS3_CashFlowB6_C_8_720177941309685782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2,"DimensionIdStr":"8","MemberIdStr":"720177941309685782","DimensionId":8,"MemberId":720177941309685782,"Inc":""},"_vena_CashFlowS3_CashFlowB6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2,"DimensionIdStr":"FV","MemberIdStr":"56493ffece784c5db4cd0fd3b40a250d","DimensionId":-1,"MemberId":-1,"Inc":""},"_vena_CashFlowS3_CashFlowB6_R_FV_42f34b52efc14701904e2bd69b949ebb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"},"_vena_CashFlowS3_CashFlowB6_R_FV_42f34b52efc14701904e2bd69b949ebb_151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151"},"_vena_CashFlowS3_CashFlowB6_R_FV_42f34b52efc14701904e2bd69b949ebb_152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152"},"_vena_CashFlowS3_CashFlowB6_R_FV_42f34b52efc14701904e2bd69b949ebb_153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153"},"_vena_CashFlowS3_CashFlowB6_R_FV_42f34b52efc14701904e2bd69b949ebb_154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154"},"_vena_CashFlowS3_CashFlowB6_R_FV_42f34b52efc14701904e2bd69b949ebb_155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155"},"_vena_CashFlowS3_CashFlowB6_R_FV_42f34b52efc14701904e2bd69b949ebb_156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156"},"_vena_CashFlowS3_CashFlowB6_R_FV_42f34b52efc14701904e2bd69b949ebb_158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158"},"_vena_CashFlowS3_CashFlowB6_R_FV_42f34b52efc14701904e2bd69b949ebb_160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160"},"_vena_CashFlowS3_CashFlowB6_R_FV_42f34b52efc14701904e2bd69b949ebb_161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161"},"_vena_CashFlowS3_CashFlowB6_R_FV_42f34b52efc14701904e2bd69b949ebb_162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162"},"_vena_CashFlowS3_CashFlowB6_R_FV_42f34b52efc14701904e2bd69b949ebb_163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163"},"_vena_CashFlowS3_CashFlowB6_R_FV_42f34b52efc14701904e2bd69b949ebb_164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164"},"_vena_CashFlowS3_CashFlowB6_R_FV_42f34b52efc14701904e2bd69b949ebb_165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165"},"_vena_CashFlowS3_CashFlowB6_R_FV_42f34b52efc14701904e2bd69b949ebb_166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166"},"_vena_CashFlowS3_CashFlowB6_R_FV_42f34b52efc14701904e2bd69b949ebb_167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167"},"_vena_CashFlowS3_CashFlowB6_R_FV_42f34b52efc14701904e2bd69b949ebb_168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168"},"_vena_CashFlowS3_CashFlowB6_R_FV_42f34b52efc14701904e2bd69b949ebb_169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169"},"_vena_CashFlowS3_CashFlowB6_R_FV_42f34b52efc14701904e2bd69b949ebb_170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170"},"_vena_CashFlowS3_CashFlowB6_R_FV_42f34b52efc14701904e2bd69b949ebb_171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171"},"_vena_CashFlowS3_CashFlowB6_R_FV_42f34b52efc14701904e2bd69b949ebb_172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172"},"_vena_CashFlowS3_CashFlowB6_R_FV_42f34b52efc14701904e2bd69b949ebb_173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173"},"_vena_CashFlowS3_CashFlowB6_R_FV_42f34b52efc14701904e2bd69b949ebb_174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174"},"_vena_CashFlowS3_CashFlowB6_R_FV_42f34b52efc14701904e2bd69b949ebb_175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175"},"_vena_CashFlowS3_CashFlowB6_R_FV_42f34b52efc14701904e2bd69b949ebb_176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176"},"_vena_CashFlowS3_CashFlowB6_R_FV_42f34b52efc14701904e2bd69b949ebb_177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177"},"_vena_CashFlowS3_CashFlowB6_R_FV_42f34b52efc14701904e2bd69b949ebb_178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178"},"_vena_CashFlowS3_CashFlowB6_R_FV_42f34b52efc14701904e2bd69b949ebb_179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179"},"_vena_CashFlowS3_CashFlowB6_R_FV_42f34b52efc14701904e2bd69b949ebb_180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180"},"_vena_CashFlowS3_CashFlowB6_R_FV_42f34b52efc14701904e2bd69b949ebb_181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181"},"_vena_CashFlowS3_CashFlowB6_R_FV_42f34b52efc14701904e2bd69b949ebb_182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182"},"_vena_CashFlowS3_CashFlowB6_R_FV_42f34b52efc14701904e2bd69b949ebb_183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183"},"_vena_CashFlowS3_CashFlowB6_R_FV_42f34b52efc14701904e2bd69b949ebb_184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184"},"_vena_CashFlowS3_CashFlowB6_R_FV_42f34b52efc14701904e2bd69b949ebb_185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185"},"_vena_CashFlowS3_CashFlowB6_R_FV_42f34b52efc14701904e2bd69b949ebb_186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186"},"_vena_CashFlowS3_CashFlowB6_R_FV_42f34b52efc14701904e2bd69b949ebb_187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187"},"_vena_CashFlowS3_CashFlowB6_R_FV_42f34b52efc14701904e2bd69b949ebb_188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188"},"_vena_CashFlowS3_CashFlowB6_R_FV_42f34b52efc14701904e2bd69b949ebb_189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189"},"_vena_CashFlowS3_CashFlowB6_R_FV_42f34b52efc14701904e2bd69b949ebb_190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190"},"_vena_CashFlowS3_CashFlowB6_R_FV_42f34b52efc14701904e2bd69b949ebb_191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191"},"_vena_CashFlowS3_CashFlowB6_R_FV_42f34b52efc14701904e2bd69b949ebb_192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192"},"_vena_CashFlowS3_CashFlowB6_R_FV_42f34b52efc14701904e2bd69b949ebb_193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193"},"_vena_CashFlowS3_CashFlowB6_R_FV_42f34b52efc14701904e2bd69b949ebb_194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194"},"_vena_CashFlowS3_CashFlowB6_R_FV_42f34b52efc14701904e2bd69b949ebb_195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195"},"_vena_CashFlowS3_CashFlowB6_R_FV_42f34b52efc14701904e2bd69b949ebb_196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196"},"_vena_CashFlowS3_CashFlowB6_R_FV_42f34b52efc14701904e2bd69b949ebb_197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197"},"_vena_CashFlowS3_CashFlowB6_R_FV_42f34b52efc14701904e2bd69b949ebb_198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198"},"_vena_CashFlowS3_CashFlowB6_R_FV_42f34b52efc14701904e2bd69b949ebb_199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199"},"_vena_CashFlowS3_CashFlowB6_R_FV_42f34b52efc14701904e2bd69b949ebb_200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200"},"_vena_CashFlowS3_CashFlowB6_R_FV_42f34b52efc14701904e2bd69b949ebb_201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201"},"_vena_CashFlowS3_CashFlowB6_R_FV_42f34b52efc14701904e2bd69b949ebb_202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202"},"_vena_CashFlowS3_CashFlowB6_R_FV_42f34b52efc14701904e2bd69b949ebb_203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203"},"_vena_CashFlowS3_CashFlowB6_R_FV_42f34b52efc14701904e2bd69b949ebb_204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204"},"_vena_CashFlowS3_CashFlowB6_R_FV_42f34b52efc14701904e2bd69b949ebb_205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205"},"_vena_CashFlowS3_CashFlowB6_R_FV_42f34b52efc14701904e2bd69b949ebb_206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206"},"_vena_CashFlowS3_CashFlowB6_R_FV_42f34b52efc14701904e2bd69b949ebb_207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207"},"_vena_CashFlowS3_CashFlowB6_R_FV_42f34b52efc14701904e2bd69b949ebb_208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208"},"_vena_CashFlowS3_CashFlowB6_R_FV_42f34b52efc14701904e2bd69b949ebb_209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209"},"_vena_CashFlowS3_CashFlowB6_R_FV_42f34b52efc14701904e2bd69b949ebb_210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210"},"_vena_CashFlowS3_CashFlowB6_R_FV_42f34b52efc14701904e2bd69b949ebb_211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211"},"_vena_CashFlowS3_CashFlowB6_R_FV_42f34b52efc14701904e2bd69b949ebb_212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212"},"_vena_CashFlowS3_CashFlowB6_R_FV_42f34b52efc14701904e2bd69b949ebb_213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213"},"_vena_CashFlowS3_CashFlowB6_R_FV_42f34b52efc14701904e2bd69b949ebb_214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214"},"_vena_CashFlowS3_CashFlowB6_R_FV_42f34b52efc14701904e2bd69b949ebb_215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215"},"_vena_CashFlowS3_CashFlowB6_R_FV_42f34b52efc14701904e2bd69b949ebb_216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216"},"_vena_CashFlowS3_CashFlowB6_R_FV_42f34b52efc14701904e2bd69b949ebb_217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217"},"_vena_CashFlowS3_CashFlowB6_R_FV_42f34b52efc14701904e2bd69b949ebb_218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218"},"_vena_CashFlowS3_CashFlowB6_R_FV_42f34b52efc14701904e2bd69b949ebb_219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219"},"_vena_CashFlowS3_CashFlowB6_R_FV_42f34b52efc14701904e2bd69b949ebb_220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220"},"_vena_CashFlowS3_CashFlowB6_R_FV_42f34b52efc14701904e2bd69b949ebb_221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221"},"_vena_CashFlowS3_CashFlowB6_R_FV_42f34b52efc14701904e2bd69b949ebb_222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222"},"_vena_CashFlowS3_CashFlowB6_R_FV_42f34b52efc14701904e2bd69b949ebb_223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223"},"_vena_CashFlowS3_CashFlowB6_R_FV_42f34b52efc14701904e2bd69b949ebb_224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224"},"_vena_CashFlowS3_CashFlowB6_R_FV_42f34b52efc14701904e2bd69b949ebb_225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225"},"_vena_CashFlowS3_CashFlowB6_R_FV_42f34b52efc14701904e2bd69b949ebb_226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226"},"_vena_CashFlowS3_CashFlowB6_R_FV_42f34b52efc14701904e2bd69b949ebb_227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227"},"_vena_CashFlowS3_CashFlowB6_R_FV_42f34b52efc14701904e2bd69b949ebb_228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228"},"_vena_CashFlowS3_CashFlowB6_R_FV_42f34b52efc14701904e2bd69b949ebb_229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229"},"_vena_CashFlowS3_CashFlowB6_R_FV_42f34b52efc14701904e2bd69b949ebb_230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230"},"_vena_CashFlowS3_CashFlowB6_R_FV_42f34b52efc14701904e2bd69b949ebb_231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231"},"_vena_CashFlowS3_CashFlowB6_R_FV_42f34b52efc14701904e2bd69b949ebb_232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232"},"_vena_CashFlowS3_CashFlowB6_R_FV_42f34b52efc14701904e2bd69b949ebb_233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233"},"_vena_CashFlowS3_CashFlowB6_R_FV_42f34b52efc14701904e2bd69b949ebb_234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234"},"_vena_CashFlowS3_CashFlowB6_R_FV_42f34b52efc14701904e2bd69b949ebb_235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235"},"_vena_CashFlowS3_CashFlowB6_R_FV_42f34b52efc14701904e2bd69b949ebb_236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236"},"_vena_CashFlowS3_CashFlowB6_R_FV_42f34b52efc14701904e2bd69b949ebb_237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237"},"_vena_CashFlowS3_CashFlowB6_R_FV_42f34b52efc14701904e2bd69b949ebb_238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238"},"_vena_CashFlowS3_CashFlowB6_R_FV_42f34b52efc14701904e2bd69b949ebb_239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239"},"_vena_CashFlowS3_CashFlowB6_R_FV_42f34b52efc14701904e2bd69b949ebb_240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240"},"_vena_CashFlowS3_CashFlowB6_R_FV_42f34b52efc14701904e2bd69b949ebb_241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241"},"_vena_CashFlowS3_CashFlowB6_R_FV_42f34b52efc14701904e2bd69b949ebb_242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242"},"_vena_CashFlowS3_CashFlowB6_R_FV_42f34b52efc14701904e2bd69b949ebb_243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243"},"_vena_CashFlowS3_CashFlowB6_R_FV_42f34b52efc14701904e2bd69b949ebb_244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244"},"_vena_CashFlowS3_CashFlowB6_R_FV_42f34b52efc14701904e2bd69b949ebb_245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245"},"_vena_CashFlowS3_CashFlowB6_R_FV_42f34b52efc14701904e2bd69b949ebb_246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246"},"_vena_CashFlowS3_CashFlowB6_R_FV_42f34b52efc14701904e2bd69b949ebb_247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247"},"_vena_CashFlowS3_CashFlowB6_R_FV_42f34b52efc14701904e2bd69b949ebb_248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248"},"_vena_CashFlowS3_CashFlowB6_R_FV_42f34b52efc14701904e2bd69b949ebb_249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249"},"_vena_CashFlowS3_CashFlowB6_R_FV_42f34b52efc14701904e2bd69b949ebb_250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250"},"_vena_CashFlowS3_CashFlowB6_R_FV_42f34b52efc14701904e2bd69b949ebb_251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251"},"_vena_CashFlowS3_CashFlowB6_R_FV_42f34b52efc14701904e2bd69b949ebb_252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252"},"_vena_CashFlowS3_CashFlowB6_R_FV_42f34b52efc14701904e2bd69b949ebb_253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253"},"_vena_CashFlowS3_CashFlowB6_R_FV_42f34b52efc14701904e2bd69b949ebb_254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254"},"_vena_CashFlowS3_CashFlowB6_R_FV_42f34b52efc14701904e2bd69b949ebb_255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255"},"_vena_CashFlowS3_CashFlowB6_R_FV_42f34b52efc14701904e2bd69b949ebb_256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256"},"_vena_CashFlowS3_CashFlowB6_R_FV_42f34b52efc14701904e2bd69b949ebb_257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257"},"_vena_CashFlowS3_CashFlowB6_R_FV_42f34b52efc14701904e2bd69b949ebb_258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258"},"_vena_CashFlowS3_CashFlowB6_R_FV_42f34b52efc14701904e2bd69b949ebb_259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259"},"_vena_CashFlowS3_CashFlowB6_R_FV_42f34b52efc14701904e2bd69b949ebb_260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260"},"_vena_CashFlowS3_CashFlowB6_R_FV_42f34b52efc14701904e2bd69b949ebb_261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261"},"_vena_CashFlowS3_CashFlowB6_R_FV_42f34b52efc14701904e2bd69b949ebb_262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262"},"_vena_CashFlowS3_CashFlowB6_R_FV_42f34b52efc14701904e2bd69b949ebb_263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263"},"_vena_CashFlowS3_CashFlowB6_R_FV_42f34b52efc14701904e2bd69b949ebb_264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264"},"_vena_CashFlowS3_CashFlowB6_R_FV_42f34b52efc14701904e2bd69b949ebb_266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266"},"_vena_CashFlowS3_CashFlowB6_R_FV_42f34b52efc14701904e2bd69b949ebb_267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267"},"_vena_CashFlowS3_CashFlowB6_R_FV_42f34b52efc14701904e2bd69b949ebb_268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268"},"_vena_CashFlowS3_CashFlowB6_R_FV_42f34b52efc14701904e2bd69b949ebb_270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270"},"_vena_CashFlowS3_CashFlowB6_R_FV_42f34b52efc14701904e2bd69b949ebb_272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272"},"_vena_CashFlowS3_CashFlowB6_R_FV_42f34b52efc14701904e2bd69b949ebb_273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273"},"_vena_CashFlowS3_CashFlowB6_R_FV_42f34b52efc14701904e2bd69b949ebb_274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274"},"_vena_CashFlowS3_CashFlowB6_R_FV_42f34b52efc14701904e2bd69b949ebb_275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275"},"_vena_CashFlowS3_CashFlowB6_R_FV_42f34b52efc14701904e2bd69b949ebb_276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276"},"_vena_CashFlowS3_CashFlowB6_R_FV_42f34b52efc14701904e2bd69b949ebb_277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277"},"_vena_CashFlowS3_CashFlowB6_R_FV_42f34b52efc14701904e2bd69b949ebb_278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278"},"_vena_CashFlowS3_CashFlowB6_R_FV_42f34b52efc14701904e2bd69b949ebb_279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279"},"_vena_CashFlowS3_CashFlowB6_R_FV_42f34b52efc14701904e2bd69b949ebb_280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280"},"_vena_CashFlowS3_CashFlowB6_R_FV_42f34b52efc14701904e2bd69b949ebb_281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281"},"_vena_CashFlowS3_CashFlowB6_R_FV_42f34b52efc14701904e2bd69b949ebb_282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282"},"_vena_CashFlowS3_CashFlowB6_R_FV_42f34b52efc14701904e2bd69b949ebb_283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283"},"_vena_CashFlowS3_CashFlowB6_R_FV_42f34b52efc14701904e2bd69b949ebb_284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284"},"_vena_CashFlowS3_CashFlowB6_R_FV_42f34b52efc14701904e2bd69b949ebb_285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285"},"_vena_CashFlowS3_CashFlowB6_R_FV_42f34b52efc14701904e2bd69b949ebb_286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286"},"_vena_CashFlowS3_CashFlowB6_R_FV_42f34b52efc14701904e2bd69b949ebb_287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287"},"_vena_CashFlowS3_CashFlowB6_R_FV_42f34b52efc14701904e2bd69b949ebb_288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288"},"_vena_CashFlowS3_CashFlowB6_R_FV_42f34b52efc14701904e2bd69b949ebb_289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289"},"_vena_CashFlowS3_CashFlowB6_R_FV_42f34b52efc14701904e2bd69b949ebb_290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290"},"_vena_CashFlowS3_CashFlowB6_R_FV_42f34b52efc14701904e2bd69b949ebb_291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291"},"_vena_CashFlowS3_CashFlowB6_R_FV_42f34b52efc14701904e2bd69b949ebb_292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292"},"_vena_CashFlowS3_CashFlowB6_R_FV_42f34b52efc14701904e2bd69b949ebb_293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293"},"_vena_CashFlowS3_CashFlowB6_R_FV_42f34b52efc14701904e2bd69b949ebb_294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294"},"_vena_CashFlowS3_CashFlowB6_R_FV_42f34b52efc14701904e2bd69b949ebb_295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295"},"_vena_CashFlowS3_CashFlowB6_R_FV_42f34b52efc14701904e2bd69b949ebb_296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296"},"_vena_CashFlowS3_CashFlowB6_R_FV_42f34b52efc14701904e2bd69b949ebb_297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297"},"_vena_CashFlowS3_CashFlowB6_R_FV_42f34b52efc14701904e2bd69b949ebb_298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298"},"_vena_CashFlowS3_CashFlowB6_R_FV_42f34b52efc14701904e2bd69b949ebb_299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299"},"_vena_CashFlowS3_CashFlowB6_R_FV_42f34b52efc14701904e2bd69b949ebb_300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300"},"_vena_CashFlowS3_CashFlowB6_R_FV_42f34b52efc14701904e2bd69b949ebb_301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301"},"_vena_CashFlowS3_CashFlowB6_R_FV_42f34b52efc14701904e2bd69b949ebb_302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302"},"_vena_CashFlowS3_CashFlowB6_R_FV_42f34b52efc14701904e2bd69b949ebb_303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303"},"_vena_CashFlowS3_CashFlowB6_R_FV_42f34b52efc14701904e2bd69b949ebb_304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304"},"_vena_CashFlowS3_CashFlowB6_R_FV_42f34b52efc14701904e2bd69b949ebb_305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305"},"_vena_CashFlowS3_CashFlowB6_R_FV_42f34b52efc14701904e2bd69b949ebb_306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306"},"_vena_CashFlowS3_CashFlowB6_R_FV_42f34b52efc14701904e2bd69b949ebb_307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307"},"_vena_CashFlowS3_CashFlowB6_R_FV_42f34b52efc14701904e2bd69b949ebb_308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308"},"_vena_CashFlowS3_CashFlowB6_R_FV_42f34b52efc14701904e2bd69b949ebb_309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309"},"_vena_CashFlowS3_CashFlowB6_R_FV_42f34b52efc14701904e2bd69b949ebb_310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310"},"_vena_CashFlowS3_CashFlowB6_R_FV_42f34b52efc14701904e2bd69b949ebb_311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311"},"_vena_CashFlowS3_CashFlowB6_R_FV_42f34b52efc14701904e2bd69b949ebb_312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312"},"_vena_CashFlowS3_CashFlowB6_R_FV_42f34b52efc14701904e2bd69b949ebb_313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313"},"_vena_CashFlowS3_CashFlowB6_R_FV_42f34b52efc14701904e2bd69b949ebb_314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314"},"_vena_CashFlowS3_CashFlowB6_R_FV_42f34b52efc14701904e2bd69b949ebb_315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315"},"_vena_CashFlowS3_CashFlowB6_R_FV_42f34b52efc14701904e2bd69b949ebb_316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316"},"_vena_CashFlowS3_CashFlowB6_R_FV_42f34b52efc14701904e2bd69b949ebb_317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317"},"_vena_CashFlowS3_CashFlowB6_R_FV_42f34b52efc14701904e2bd69b949ebb_318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318"},"_vena_CashFlowS3_CashFlowB6_R_FV_42f34b52efc14701904e2bd69b949ebb_319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319"},"_vena_CashFlowS3_CashFlowB6_R_FV_42f34b52efc14701904e2bd69b949ebb_320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320"},"_vena_CashFlowS3_CashFlowB6_R_FV_42f34b52efc14701904e2bd69b949ebb_321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321"},"_vena_CashFlowS3_CashFlowB6_R_FV_42f34b52efc14701904e2bd69b949ebb_322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322"},"_vena_CashFlowS3_CashFlowB6_R_FV_42f34b52efc14701904e2bd69b949ebb_323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323"},"_vena_CashFlowS3_CashFlowB6_R_FV_42f34b52efc14701904e2bd69b949ebb_324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324"},"_vena_CashFlowS3_CashFlowB6_R_FV_42f34b52efc14701904e2bd69b949ebb_325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325"},"_vena_CashFlowS3_CashFlowB6_R_FV_42f34b52efc14701904e2bd69b949ebb_326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326"},"_vena_CashFlowS3_CashFlowB6_R_FV_42f34b52efc14701904e2bd69b949ebb_327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327"},"_vena_CashFlowS3_CashFlowB6_R_FV_42f34b52efc14701904e2bd69b949ebb_328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328"},"_vena_CashFlowS3_CashFlowB6_R_FV_42f34b52efc14701904e2bd69b949ebb_329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329"},"_vena_CashFlowS3_CashFlowB6_R_FV_42f34b52efc14701904e2bd69b949ebb_330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330"},"_vena_CashFlowS3_CashFlowB6_R_FV_42f34b52efc14701904e2bd69b949ebb_331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331"},"_vena_CashFlowS3_CashFlowB6_R_FV_42f34b52efc14701904e2bd69b949ebb_332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332"},"_vena_CashFlowS3_CashFlowB6_R_FV_42f34b52efc14701904e2bd69b949ebb_333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333"},"_vena_CashFlowS3_CashFlowB6_R_FV_42f34b52efc14701904e2bd69b949ebb_334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334"},"_vena_CashFlowS3_CashFlowB6_R_FV_42f34b52efc14701904e2bd69b949ebb_335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335"},"_vena_CashFlowS3_CashFlowB6_R_FV_42f34b52efc14701904e2bd69b949ebb_336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336"},"_vena_CashFlowS3_CashFlowB6_R_FV_42f34b52efc14701904e2bd69b949ebb_337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337"},"_vena_CashFlowS3_CashFlowB6_R_FV_42f34b52efc14701904e2bd69b949ebb_338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338"},"_vena_CashFlowS3_CashFlowB6_R_FV_42f34b52efc14701904e2bd69b949ebb_339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339"},"_vena_CashFlowS3_CashFlowB6_R_FV_42f34b52efc14701904e2bd69b949ebb_340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340"},"_vena_CashFlowS3_CashFlowB6_R_FV_42f34b52efc14701904e2bd69b949ebb_341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341"},"_vena_CashFlowS3_CashFlowB6_R_FV_42f34b52efc14701904e2bd69b949ebb_342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342"},"_vena_CashFlowS3_CashFlowB6_R_FV_42f34b52efc14701904e2bd69b949ebb_344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344"},"_vena_CashFlowS3_CashFlowB6_R_FV_42f34b52efc14701904e2bd69b949ebb_345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345"},"_vena_CashFlowS3_CashFlowB6_R_FV_42f34b52efc14701904e2bd69b949ebb_346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346"},"_vena_CashFlowS3_CashFlowB6_R_FV_42f34b52efc14701904e2bd69b949ebb_349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349"},"_vena_CashFlowS3_CashFlowB6_R_FV_42f34b52efc14701904e2bd69b949ebb_350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350"},"_vena_CashFlowS3_CashFlowB6_R_FV_42f34b52efc14701904e2bd69b949ebb_351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351"},"_vena_CashFlowS3_CashFlowB6_R_FV_42f34b52efc14701904e2bd69b949ebb_352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352"},"_vena_CashFlowS3_CashFlowB6_R_FV_42f34b52efc14701904e2bd69b949ebb_353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353"},"_vena_CashFlowS3_CashFlowB6_R_FV_42f34b52efc14701904e2bd69b949ebb_354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354"},"_vena_CashFlowS3_CashFlowB6_R_FV_42f34b52efc14701904e2bd69b949ebb_355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355"},"_vena_CashFlowS3_CashFlowB6_R_FV_42f34b52efc14701904e2bd69b949ebb_356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356"},"_vena_CashFlowS3_CashFlowB6_R_FV_42f34b52efc14701904e2bd69b949ebb_357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357"},"_vena_CashFlowS3_CashFlowB6_R_FV_42f34b52efc14701904e2bd69b949ebb_358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358"},"_vena_CashFlowS3_CashFlowB6_R_FV_42f34b52efc14701904e2bd69b949ebb_359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359"},"_vena_CashFlowS3_CashFlowB6_R_FV_42f34b52efc14701904e2bd69b949ebb_360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360"},"_vena_CashFlowS3_CashFlowB6_R_FV_42f34b52efc14701904e2bd69b949ebb_361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361"},"_vena_CashFlowS3_CashFlowB6_R_FV_42f34b52efc14701904e2bd69b949ebb_362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362"},"_vena_CashFlowS3_CashFlowB6_R_FV_42f34b52efc14701904e2bd69b949ebb_363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363"},"_vena_CashFlowS3_CashFlowB6_R_FV_42f34b52efc14701904e2bd69b949ebb_364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364"},"_vena_CashFlowS3_CashFlowB6_R_FV_42f34b52efc14701904e2bd69b949ebb_365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365"},"_vena_CashFlowS3_CashFlowB6_R_FV_42f34b52efc14701904e2bd69b949ebb_366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366"},"_vena_CashFlowS3_CashFlowB6_R_FV_42f34b52efc14701904e2bd69b949ebb_367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367"},"_vena_CashFlowS3_CashFlowB6_R_FV_42f34b52efc14701904e2bd69b949ebb_368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368"},"_vena_CashFlowS3_CashFlowB6_R_FV_42f34b52efc14701904e2bd69b949ebb_369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369"},"_vena_CashFlowS3_CashFlowB6_R_FV_42f34b52efc14701904e2bd69b949ebb_370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370"},"_vena_CashFlowS3_CashFlowB6_R_FV_42f34b52efc14701904e2bd69b949ebb_371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371"},"_vena_CashFlowS3_CashFlowB6_R_FV_42f34b52efc14701904e2bd69b949ebb_372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372"},"_vena_CashFlowS3_CashFlowB6_R_FV_42f34b52efc14701904e2bd69b949ebb_373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373"},"_vena_CashFlowS3_CashFlowB6_R_FV_42f34b52efc14701904e2bd69b949ebb_374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374"},"_vena_CashFlowS3_CashFlowB6_R_FV_42f34b52efc14701904e2bd69b949ebb_375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375"},"_vena_CashFlowS3_CashFlowB6_R_FV_42f34b52efc14701904e2bd69b949ebb_376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376"},"_vena_CashFlowS3_CashFlowB6_R_FV_42f34b52efc14701904e2bd69b949ebb_377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377"},"_vena_CashFlowS3_CashFlowB6_R_FV_42f34b52efc14701904e2bd69b949ebb_378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378"},"_vena_CashFlowS3_CashFlowB6_R_FV_42f34b52efc14701904e2bd69b949ebb_379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379"},"_vena_CashFlowS3_CashFlowB6_R_FV_42f34b52efc14701904e2bd69b949ebb_380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380"},"_vena_CashFlowS3_CashFlowB6_R_FV_42f34b52efc14701904e2bd69b949ebb_381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381"},"_vena_CashFlowS3_CashFlowB6_R_FV_42f34b52efc14701904e2bd69b949ebb_382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382"},"_vena_CashFlowS3_CashFlowB6_R_FV_42f34b52efc14701904e2bd69b949ebb_383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383"},"_vena_CashFlowS3_CashFlowB6_R_FV_42f34b52efc14701904e2bd69b949ebb_384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384"},"_vena_CashFlowS3_CashFlowB6_R_FV_42f34b52efc14701904e2bd69b949ebb_385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385"},"_vena_CashFlowS3_CashFlowB6_R_FV_42f34b52efc14701904e2bd69b949ebb_386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386"},"_vena_CashFlowS3_CashFlowB6_R_FV_42f34b52efc14701904e2bd69b949ebb_387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387"},"_vena_CashFlowS3_CashFlowB6_R_FV_42f34b52efc14701904e2bd69b949ebb_388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388"},"_vena_CashFlowS3_CashFlowB6_R_FV_42f34b52efc14701904e2bd69b949ebb_389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389"},"_vena_CashFlowS3_CashFlowB6_R_FV_42f34b52efc14701904e2bd69b949ebb_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39"},"_vena_CashFlowS3_CashFlowB6_R_FV_42f34b52efc14701904e2bd69b949ebb_390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390"},"_vena_CashFlowS3_CashFlowB6_R_FV_42f34b52efc14701904e2bd69b949ebb_391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391"},"_vena_CashFlowS3_CashFlowB6_R_FV_42f34b52efc14701904e2bd69b949ebb_392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392"},"_vena_CashFlowS3_CashFlowB6_R_FV_42f34b52efc14701904e2bd69b949ebb_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40"},"_vena_CashFlowS3_CashFlowB6_R_FV_42f34b52efc14701904e2bd69b949ebb_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41"},"_vena_CashFlowS3_P_3_720177941083193402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","VenaRangeType":0,"DimensionIdStr":"3","MemberIdStr":"720177941083193402","DimensionId":3,"MemberId":720177941083193402,"Inc":""},"_vena_CashFlowS3_P_4_720177941095776277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","VenaRangeType":0,"DimensionIdStr":"4","MemberIdStr":"720177941095776277","DimensionId":4,"MemberId":720177941095776277,"Inc":""},"_vena_CashFlowS3_P_6_720177941255159927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","VenaRangeType":0,"DimensionIdStr":"6","MemberIdStr":"720177941255159927","DimensionId":6,"MemberId":720177941255159927,"Inc":""},"_vena_CashFlowS3_P_7_720177941267742850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","VenaRangeType":0,"DimensionIdStr":"7","MemberIdStr":"720177941267742850","DimensionId":7,"MemberId":720177941267742850,"Inc":""},"_vena_CashFlowS3_P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","VenaRangeType":0,"DimensionIdStr":"FV","MemberIdStr":"e3545e3dcc52420a84dcdae3a23a4597","DimensionId":-1,"MemberId":-1,"Inc":""},"_vena_ClosedMonthS1_ClosedMonthB1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ClosedMonthB1","VenaRangeType":2,"DimensionIdStr":"8","MemberIdStr":"720177941305491604","DimensionId":8,"MemberId":720177941305491604,"Inc":""},"_vena_ClosedMonthS1_ClosedMonthB1_R_5_720177941125136562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ClosedMonthB1","VenaRangeType":1,"DimensionIdStr":"5","MemberIdStr":"720177941125136562","DimensionId":5,"MemberId":720177941125136562,"Inc":""},"_vena_ClosedMonthS1_P_3_720177941083193402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","VenaRangeType":0,"DimensionIdStr":"3","MemberIdStr":"720177941083193402","DimensionId":3,"MemberId":720177941083193402,"Inc":""},"_vena_ClosedMonthS1_P_6_720177941255159927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","VenaRangeType":0,"DimensionIdStr":"6","MemberIdStr":"720177941255159927","DimensionId":6,"MemberId":720177941255159927,"Inc":""},"_vena_ClosedMonthS1_P_7_720177941267742850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","VenaRangeType":0,"DimensionIdStr":"7","MemberIdStr":"720177941267742850","DimensionId":7,"MemberId":720177941267742850,"Inc":""},"_vena_ClosedMonthS1_P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","VenaRangeType":0,"DimensionIdStr":"FV","MemberIdStr":"56493ffece784c5db4cd0fd3b40a250d","DimensionId":-1,"MemberId":-1,"Inc":""},"_vena_ClosedMonthS1_P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","VenaRangeType":0,"DimensionIdStr":"FV","MemberIdStr":"e1c3a244dc3d4f149ecdf7d748811086","DimensionId":-1,"MemberId":-1,"Inc":""},"_vena_ClosedMonthS1_P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","VenaRangeType":0,"DimensionIdStr":"FV","MemberIdStr":"e3545e3dcc52420a84dcdae3a23a4597","DimensionId":-1,"MemberId":-1,"Inc":""},"_vena_ComparisonScenario_P_2_720177941070610503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omparisonScenario","BlockName":"","VenaRangeType":0,"DimensionIdStr":"2","MemberIdStr":"720177941070610503","DimensionId":2,"MemberId":720177941070610503,"Inc":""},"_vena_ComparisonScenario_P_2_720177941070610552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omparisonScenario","BlockName":"","VenaRangeType":0,"DimensionIdStr":"2","MemberIdStr":"720177941070610552","DimensionId":2,"MemberId":720177941070610552,"Inc":""},"_vena_ComparisonScenario_P_2_757059920928440320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omparisonScenario","BlockName":"","VenaRangeType":0,"DimensionIdStr":"2","MemberIdStr":"757059920928440320","DimensionId":2,"MemberId":757059920928440320,"Inc":""},"_vena_ComparisonScenario_P_2_757060546592636928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omparisonScenario","BlockName":"","VenaRangeType":0,"DimensionIdStr":"2","MemberIdStr":"757060546592636928","DimensionId":2,"MemberId":757060546592636928,"Inc":""},"_vena_ComparisonScenario_P_2_857777511039369220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omparisonScenario","BlockName":"","VenaRangeType":0,"DimensionIdStr":"2","MemberIdStr":"857777511039369220","DimensionId":2,"MemberId":857777511039369220,"Inc":""},"_vena_CurrentForecast_P_1_720177941045444637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1","MemberIdStr":"720177941045444637","DimensionId":1,"MemberId":720177941045444637,"Inc":""},"_vena_CurrentForecast_P_1_720177941045444666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1","MemberIdStr":"720177941045444666","DimensionId":1,"MemberId":720177941045444666,"Inc":""},"_vena_CurrentForecast_P_1_720177941049638930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1","MemberIdStr":"720177941049638930","DimensionId":1,"MemberId":720177941049638930,"Inc":""},"_vena_CurrentForecast_P_1_721516088932433922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1","MemberIdStr":"721516088932433922","DimensionId":1,"MemberId":721516088932433922,"Inc":""},"_vena_CurrentForecast_P_2_757059920928440320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2","MemberIdStr":"757059920928440320","DimensionId":2,"MemberId":757059920928440320,"Inc":""},"_vena_CurrentForecast_P_2_757060585947922432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2","MemberIdStr":"757060585947922432","DimensionId":2,"MemberId":757060585947922432,"Inc":""},"_vena_CurrentForecast_P_2_857777511043563521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2","MemberIdStr":"857777511043563521","DimensionId":2,"MemberId":857777511043563521,"Inc":""},"_vena_CurrentForecast_P_4_720177941091581984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4","MemberIdStr":"720177941091581984","DimensionId":4,"MemberId":720177941091581984,"Inc":""},"_vena_CurrentForecast_P_4_720177941091581987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4","MemberIdStr":"720177941091581987","DimensionId":4,"MemberId":720177941091581987,"Inc":""},"_vena_DYNC_SMultiSiteS1_BMultiSiteB1_168c83d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168c83dd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168c83dd_9b223b60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168c83dd","DynamicRangeEntryID":"9b223b60"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355cbf47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355cbf47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355cbf47_d33fffa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355cbf47","DynamicRangeEntryID":"d33fffaf"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482f496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482f496c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482f496c_36c3d841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482f496c","DynamicRangeEntryID":"36c3d841"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5bab48e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5bab48ef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5bab48ef_47530c7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bab48ef","DynamicRangeEntryID":"47530c7b"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787c5845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787c5845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787c5845_1ff07a9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787c5845","DynamicRangeEntryID":"1ff07a9f"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8131720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8131720f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8131720f_20f2b71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8131720f","DynamicRangeEntryID":"20f2b71b"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815e75d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815e75d0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815e75d0_24ed5d32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815e75d0","DynamicRangeEntryID":"24ed5d32"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a224ae11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a224ae11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a224ae11_258b0ea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224ae11","DynamicRangeEntryID":"258b0eaf"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d6ca63b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6ca63b5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d6ca63b5_8949180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ca63b5","DynamicRangeEntryID":"8949180a"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e6934d95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6934d95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e6934d95_b9c427f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6934d95","DynamicRangeEntryID":"b9c427f9","IsMultiDynamicRange":false,"MultiDynamicRangeID":null,"MultiDynamicCollectionID":null,"SectionName":"MultiSiteS1","BlockName":"MultiSiteB1","VenaRangeType":6,"DimensionIdStr":"-1","MemberIdStr":"-1","DimensionId":-1,"MemberId":-1,"Inc":""},"_vena_DYNC_SPayrollS1_BPayrollB1_268a020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268a020b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268a020b_6970aa91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268a020b","DynamicRangeEntryID":"6970aa91","IsMultiDynamicRange":false,"MultiDynamicRangeID":null,"MultiDynamicCollectionID":null,"SectionName":"PayrollS1","BlockName":"PayrollB1","VenaRangeType":6,"DimensionIdStr":"-1","MemberIdStr":"-1","DimensionId":-1,"MemberId":-1,"Inc":""},"_vena_DYNC_SPayrollS1_BPayrollB1_36d15da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36d15da1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36d15da1_b38d5c58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36d15da1","DynamicRangeEntryID":"b38d5c58","IsMultiDynamicRange":false,"MultiDynamicRangeID":null,"MultiDynamicCollectionID":null,"SectionName":"PayrollS1","BlockName":"PayrollB1","VenaRangeType":6,"DimensionIdStr":"-1","MemberIdStr":"-1","DimensionId":-1,"MemberId":-1,"Inc":""},"_vena_DYNC_SPayrollS1_BPayrollB1_584fdb8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584fdb8a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584fdb8a_b972596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584fdb8a","DynamicRangeEntryID":"b972596a","IsMultiDynamicRange":false,"MultiDynamicRangeID":null,"MultiDynamicCollectionID":null,"SectionName":"PayrollS1","BlockName":"PayrollB1","VenaRangeType":6,"DimensionIdStr":"-1","MemberIdStr":"-1","DimensionId":-1,"MemberId":-1,"Inc":""},"_vena_DYNC_SPayrollS1_BPayrollB1_65345a82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65345a82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65345a82_c437e440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65345a82","DynamicRangeEntryID":"c437e440","IsMultiDynamicRange":false,"MultiDynamicRangeID":null,"MultiDynamicCollectionID":null,"SectionName":"PayrollS1","BlockName":"PayrollB1","VenaRangeType":6,"DimensionIdStr":"-1","MemberIdStr":"-1","DimensionId":-1,"MemberId":-1,"Inc":""},"_vena_DYNC_SPayrollS1_BPayrollB1_6f9dfc5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6f9dfc5f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6f9dfc5f_eaf6cd23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f9dfc5f","DynamicRangeEntryID":"eaf6cd23","IsMultiDynamicRange":false,"MultiDynamicRangeID":null,"MultiDynamicCollectionID":null,"SectionName":"PayrollS1","BlockName":"PayrollB1","VenaRangeType":6,"DimensionIdStr":"-1","MemberIdStr":"-1","DimensionId":-1,"MemberId":-1,"Inc":""},"_vena_DYNC_SPayrollS1_BPayrollB1_9c93ef3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9c93ef3e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9c93ef3e_7dabd402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c93ef3e","DynamicRangeEntryID":"7dabd402","IsMultiDynamicRange":false,"MultiDynamicRangeID":null,"MultiDynamicCollectionID":null,"SectionName":"PayrollS1","BlockName":"PayrollB1","VenaRangeType":6,"DimensionIdStr":"-1","MemberIdStr":"-1","DimensionId":-1,"MemberId":-1,"Inc":""},"_vena_DYNC_SPayrollS1_BPayrollB1_9f0891e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9f0891e2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9f0891e2_5911a1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f0891e2","DynamicRangeEntryID":"5911a1c","IsMultiDynamicRange":false,"MultiDynamicRangeID":null,"MultiDynamicCollectionID":null,"SectionName":"PayrollS1","BlockName":"PayrollB1","VenaRangeType":6,"DimensionIdStr":"-1","MemberIdStr":"-1","DimensionId":-1,"MemberId":-1,"Inc":""},"_vena_DYNC_SPayrollS1_BPayrollB1_b19167b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b19167b4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b19167b4_a4b5b5e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19167b4","DynamicRangeEntryID":"a4b5b5ec","IsMultiDynamicRange":false,"MultiDynamicRangeID":null,"MultiDynamicCollectionID":null,"SectionName":"PayrollS1","BlockName":"PayrollB1","VenaRangeType":6,"DimensionIdStr":"-1","MemberIdStr":"-1","DimensionId":-1,"MemberId":-1,"Inc":""},"_vena_DYNC_SPayrollS1_BPayrollB1_c5d9ae0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5d9ae0b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c5d9ae0b_126e5179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5d9ae0b","DynamicRangeEntryID":"126e5179","IsMultiDynamicRange":false,"MultiDynamicRangeID":null,"MultiDynamicCollectionID":null,"SectionName":"PayrollS1","BlockName":"PayrollB1","VenaRangeType":6,"DimensionIdStr":"-1","MemberIdStr":"-1","DimensionId":-1,"MemberId":-1,"Inc":""},"_vena_DYNC_SPayrollS1_BPayrollB1_d6cfc760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6cfc760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d6cfc760_59f47628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cfc760","DynamicRangeEntryID":"59f47628","IsMultiDynamicRange":false,"MultiDynamicRangeID":null,"MultiDynamicCollectionID":null,"SectionName":"PayrollS1","BlockName":"PayrollB1","VenaRangeType":6,"DimensionIdStr":"-1","MemberIdStr":"-1","DimensionId":-1,"MemberId":-1,"Inc":""},"_vena_DYNC_SPayrollS1_BPayrollB1_d7710b31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7710b31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d7710b31_362956f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7710b31","DynamicRangeEntryID":"362956fd","IsMultiDynamicRange":false,"MultiDynamicRangeID":null,"MultiDynamicCollectionID":null,"SectionName":"PayrollS1","BlockName":"PayrollB1","VenaRangeType":6,"DimensionIdStr":"-1","MemberIdStr":"-1","DimensionId":-1,"MemberId":-1,"Inc":""},"_vena_DYNC_SPayrollS1_BPayrollB1_ff454d35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ff454d35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ff454d35_9e246e32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454d35","DynamicRangeEntryID":"9e246e32","IsMultiDynamicRange":false,"MultiDynamicRangeID":null,"MultiDynamicCollectionID":null,"SectionName":"PayrollS1","BlockName":"PayrollB1","VenaRangeType":6,"DimensionIdStr":"-1","MemberIdStr":"-1","DimensionId":-1,"MemberId":-1,"Inc":""},"_vena_DYNP_SComparisonScenario_166f86c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166f86c7","DynamicRangeEntryID":null,"IsMultiDynamicRange":false,"MultiDynamicRangeID":null,"MultiDynamicCollectionID":null,"SectionName":"ComparisonScenario","BlockName":"","VenaRangeType":7,"DimensionIdStr":"-1","MemberIdStr":"-1","DimensionId":-1,"MemberId":-1,"Inc":""},"_vena_DYNP_SComparisonScenario_ae8d513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ae8d513","DynamicRangeEntryID":null,"IsMultiDynamicRange":false,"MultiDynamicRangeID":null,"MultiDynamicCollectionID":null,"SectionName":"ComparisonScenario","BlockName":"","VenaRangeType":7,"DimensionIdStr":"-1","MemberIdStr":"-1","DimensionId":-1,"MemberId":-1,"Inc":""},"_vena_DYNP_SComparisonScenario_e2d2b4f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2d2b4f9","DynamicRangeEntryID":null,"IsMultiDynamicRange":false,"MultiDynamicRangeID":null,"MultiDynamicCollectionID":null,"SectionName":"ComparisonScenario","BlockName":"","VenaRangeType":7,"DimensionIdStr":"-1","MemberIdStr":"-1","DimensionId":-1,"MemberId":-1,"Inc":""},"_vena_DYNP_SComparisonScenario_eaa3ede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aa3ede8","DynamicRangeEntryID":null,"IsMultiDynamicRange":false,"MultiDynamicRangeID":null,"MultiDynamicCollectionID":null,"SectionName":"ComparisonScenario","BlockName":"","VenaRangeType":7,"DimensionIdStr":"-1","MemberIdStr":"-1","DimensionId":-1,"MemberId":-1,"Inc":""},"_vena_DYNP_SCurrentForecast_431b3134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431b3134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460e98b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460e98bc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4b8b95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4b8b95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4ee30aa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4ee30aa0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5446d3c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5446d3c9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5ed47fe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5ed47fef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84845bd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84845bd0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875a7511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875a7511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9f321d2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9f321d2c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ad09ed02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ad09ed02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b0ddecf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b0ddecff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b91fd4c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b91fd4c4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c1545a80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1545a80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c5cbf8c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5cbf8cf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c732c07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732c07c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d32b8749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32b8749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d9294d5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9294d5f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e4a5ae99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4a5ae99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e5201e0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5201e0c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f358038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f358038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f6f6121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f6f6121d","DynamicRangeEntryID":null,"IsMultiDynamicRange":false,"MultiDynamicRangeID":null,"MultiDynamicCollectionID":null,"SectionName":"CurrentForecast","BlockName":"","VenaRangeType":7,"DimensionIdStr":"-1","MemberIdStr":"-1","DimensionId":-1,"MemberId":-1,"Inc":""},"_vena_DYNR_SCashFlowS2_BCashFlowB2_37fcf5d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37fcf5d8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37fcf5d8_2ef1d83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37fcf5d8","DynamicRangeEntryID":"2ef1d83b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390bc48c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1f46329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1f46329d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228d85e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228d85e1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3b0f2960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3b0f2960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451b3b29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451b3b29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4682a77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4682a77b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496edcc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496edcc5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62136d48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62136d48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684d5551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684d5551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773b6b0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773b6b0f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78d707a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78d707ac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82e26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82e26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86c8af7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86c8af7c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8cfc58d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8cfc58d0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bdb70f6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bdb70f6b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d371628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d371628d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fe1610c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fe1610c1","IsMultiDynamicRange":false,"MultiDynamicRangeID":null,"MultiDynamicCollectionID":null,"SectionName":"CashFlowS2","BlockName":"CashFlowB2","VenaRangeType":5,"DimensionIdStr":"-1","MemberIdStr":"-1","DimensionId":-1,"MemberId":-1,"Inc":""},"_vena_DYNR_SCashFlowS2_BCashFlowB2_5c8b1261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5c8b1261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5c8b1261_3580f805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c8b1261","DynamicRangeEntryID":"3580f805","IsMultiDynamicRange":false,"MultiDynamicRangeID":null,"MultiDynamicCollectionID":null,"SectionName":"CashFlowS2","BlockName":"CashFlowB2","VenaRangeType":5,"DimensionIdStr":"-1","MemberIdStr":"-1","DimensionId":-1,"MemberId":-1,"Inc":""},"_vena_DYNR_SCashFlowS2_BCashFlowB2_5c8b1261_5f49f0b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c8b1261","DynamicRangeEntryID":"5f49f0bd","IsMultiDynamicRange":false,"MultiDynamicRangeID":null,"MultiDynamicCollectionID":null,"SectionName":"CashFlowS2","BlockName":"CashFlowB2","VenaRangeType":5,"DimensionIdStr":"-1","MemberIdStr":"-1","DimensionId":-1,"MemberId":-1,"Inc":""},"_vena_DYNR_SCashFlowS2_BCashFlowB2_5c8b1261_6e789fc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c8b1261","DynamicRangeEntryID":"6e789fcd","IsMultiDynamicRange":false,"MultiDynamicRangeID":null,"MultiDynamicCollectionID":null,"SectionName":"CashFlowS2","BlockName":"CashFlowB2","VenaRangeType":5,"DimensionIdStr":"-1","MemberIdStr":"-1","DimensionId":-1,"MemberId":-1,"Inc":""},"_vena_DYNR_SCashFlowS2_BCashFlowB2_5c8b1261_75350b41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c8b1261","DynamicRangeEntryID":"75350b41","IsMultiDynamicRange":false,"MultiDynamicRangeID":null,"MultiDynamicCollectionID":null,"SectionName":"CashFlowS2","BlockName":"CashFlowB2","VenaRangeType":5,"DimensionIdStr":"-1","MemberIdStr":"-1","DimensionId":-1,"MemberId":-1,"Inc":""},"_vena_DYNR_SCashFlowS2_BCashFlowB2_5c8b1261_9aab1a6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c8b1261","DynamicRangeEntryID":"9aab1a6b","IsMultiDynamicRange":false,"MultiDynamicRangeID":null,"MultiDynamicCollectionID":null,"SectionName":"CashFlowS2","BlockName":"CashFlowB2","VenaRangeType":5,"DimensionIdStr":"-1","MemberIdStr":"-1","DimensionId":-1,"MemberId":-1,"Inc":""},"_vena_DYNR_SCashFlowS2_BCashFlowB2_5c8b1261_b9f82a4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c8b1261","DynamicRangeEntryID":"b9f82a4f","IsMultiDynamicRange":false,"MultiDynamicRangeID":null,"MultiDynamicCollectionID":null,"SectionName":"CashFlowS2","BlockName":"CashFlowB2","VenaRangeType":5,"DimensionIdStr":"-1","MemberIdStr":"-1","DimensionId":-1,"MemberId":-1,"Inc":""},"_vena_DYNR_SCashFlowS2_BCashFlowB2_5c8b1261_cb6eff28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c8b1261","DynamicRangeEntryID":"cb6eff28","IsMultiDynamicRange":false,"MultiDynamicRangeID":null,"MultiDynamicCollectionID":null,"SectionName":"CashFlowS2","BlockName":"CashFlowB2","VenaRangeType":5,"DimensionIdStr":"-1","MemberIdStr":"-1","DimensionId":-1,"MemberId":-1,"Inc":""},"_vena_DYNR_SCashFlowS2_BCashFlowB2_68da2e10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68da2e10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68da2e10_10a4bc1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da2e10","DynamicRangeEntryID":"10a4bc1a","IsMultiDynamicRange":false,"MultiDynamicRangeID":null,"MultiDynamicCollectionID":null,"SectionName":"CashFlowS2","BlockName":"CashFlowB2","VenaRangeType":5,"DimensionIdStr":"-1","MemberIdStr":"-1","DimensionId":-1,"MemberId":-1,"Inc":""},"_vena_DYNR_SCashFlowS2_BCashFlowB2_68da2e10_3de6c515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da2e10","DynamicRangeEntryID":"3de6c515","IsMultiDynamicRange":false,"MultiDynamicRangeID":null,"MultiDynamicCollectionID":null,"SectionName":"CashFlowS2","BlockName":"CashFlowB2","VenaRangeType":5,"DimensionIdStr":"-1","MemberIdStr":"-1","DimensionId":-1,"MemberId":-1,"Inc":""},"_vena_DYNR_SCashFlowS2_BCashFlowB2_68da2e10_3f13c93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da2e10","DynamicRangeEntryID":"3f13c93e","IsMultiDynamicRange":false,"MultiDynamicRangeID":null,"MultiDynamicCollectionID":null,"SectionName":"CashFlowS2","BlockName":"CashFlowB2","VenaRangeType":5,"DimensionIdStr":"-1","MemberIdStr":"-1","DimensionId":-1,"MemberId":-1,"Inc":""},"_vena_DYNR_SCashFlowS2_BCashFlowB2_68da2e10_40e08518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da2e10","DynamicRangeEntryID":"40e08518","IsMultiDynamicRange":false,"MultiDynamicRangeID":null,"MultiDynamicCollectionID":null,"SectionName":"CashFlowS2","BlockName":"CashFlowB2","VenaRangeType":5,"DimensionIdStr":"-1","MemberIdStr":"-1","DimensionId":-1,"MemberId":-1,"Inc":""},"_vena_DYNR_SCashFlowS2_BCashFlowB2_68da2e10_5c836df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da2e10","DynamicRangeEntryID":"5c836df4","IsMultiDynamicRange":false,"MultiDynamicRangeID":null,"MultiDynamicCollectionID":null,"SectionName":"CashFlowS2","BlockName":"CashFlowB2","VenaRangeType":5,"DimensionIdStr":"-1","MemberIdStr":"-1","DimensionId":-1,"MemberId":-1,"Inc":""},"_vena_DYNR_SCashFlowS2_BCashFlowB2_68da2e10_79fe3a9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da2e10","DynamicRangeEntryID":"79fe3a9a","IsMultiDynamicRange":false,"MultiDynamicRangeID":null,"MultiDynamicCollectionID":null,"SectionName":"CashFlowS2","BlockName":"CashFlowB2","VenaRangeType":5,"DimensionIdStr":"-1","MemberIdStr":"-1","DimensionId":-1,"MemberId":-1,"Inc":""},"_vena_DYNR_SCashFlowS2_BCashFlowB2_68da2e10_9370fc7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da2e10","DynamicRangeEntryID":"9370fc7e","IsMultiDynamicRange":false,"MultiDynamicRangeID":null,"MultiDynamicCollectionID":null,"SectionName":"CashFlowS2","BlockName":"CashFlowB2","VenaRangeType":5,"DimensionIdStr":"-1","MemberIdStr":"-1","DimensionId":-1,"MemberId":-1,"Inc":""},"_vena_DYNR_SCashFlowS2_BCashFlowB2_68da2e10_9b057f4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da2e10","DynamicRangeEntryID":"9b057f4e","IsMultiDynamicRange":false,"MultiDynamicRangeID":null,"MultiDynamicCollectionID":null,"SectionName":"CashFlowS2","BlockName":"CashFlowB2","VenaRangeType":5,"DimensionIdStr":"-1","MemberIdStr":"-1","DimensionId":-1,"MemberId":-1,"Inc":""},"_vena_DYNR_SCashFlowS2_BCashFlowB2_68da2e10_9df7c631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da2e10","DynamicRangeEntryID":"9df7c631","IsMultiDynamicRange":false,"MultiDynamicRangeID":null,"MultiDynamicCollectionID":null,"SectionName":"CashFlowS2","BlockName":"CashFlowB2","VenaRangeType":5,"DimensionIdStr":"-1","MemberIdStr":"-1","DimensionId":-1,"MemberId":-1,"Inc":""},"_vena_DYNR_SCashFlowS2_BCashFlowB2_68da2e10_ea1e3d13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da2e10","DynamicRangeEntryID":"ea1e3d13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9045c3e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14fe2c69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14fe2c69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1e90b15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1e90b15d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20094ec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20094eca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24503fb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24503fb9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268b1666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268b1666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2793f9c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2793f9c6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29a5fe07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29a5fe07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2c1f04e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2c1f04e7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321358f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321358fa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36643111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36643111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4223acf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4223acf7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422c339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422c339b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43c6e7d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43c6e7dc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49305612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49305612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4d2601f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4d2601ff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50b34816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50b34816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58034140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58034140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5acf7974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5acf7974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649b3ed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649b3ed8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64d57a99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64d57a99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69b41a07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69b41a07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6a82f7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6a82f7f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6b0d4666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6b0d4666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6f520e41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6f520e41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77e50515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77e50515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78babca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78babca9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7f602605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7f602605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819710d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819710d5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81e62ad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81e62ad4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99686cd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99686cd0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9d09bb60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9d09bb60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9dd3c62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9dd3c62c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a771fa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a771fa5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ac601d5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ac601d5f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afc1f4d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afc1f4d6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b2eb3d52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b2eb3d52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b55c53e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b55c53e9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b5db83f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b5db83f4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be0519b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be0519bf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bea99ad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bea99ad1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bfc14195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bfc14195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c68c522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c68c522f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c75bf5d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c75bf5d4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cb428e10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cb428e10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ce086649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ce086649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d2eba96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d2eba96d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d5c50845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d5c50845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d6163c15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d6163c15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df9221b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df9221b0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e2a8fa69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e2a8fa69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e529a86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e529a86f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ec7d900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ec7d900e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f1259419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f1259419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f5f69be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f5f69be8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f7f39482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f7f39482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fd5f5e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fd5f5e1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98d1903f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11b6f830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11b6f830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194f3025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194f3025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1a23b94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1a23b94b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1ddf7607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1ddf7607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291c63a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291c63a5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30be7b35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30be7b35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32b4a896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32b4a896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48555985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48555985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4bb583d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4bb583d3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531354b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531354b5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62802ca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62802cab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70d54468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70d54468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890506c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890506c5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8f12dc66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8f12dc66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906f0742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906f0742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a08e2067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a08e2067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ac9db9a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ac9db9a7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adf3954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adf3954a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c660e1e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c660e1e5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cbb30ec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cbb30ec2"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9e526e5d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_270dd90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526e5d","DynamicRangeEntryID":"270dd90a"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_3087d91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526e5d","DynamicRangeEntryID":"3087d91"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_3aa82146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526e5d","DynamicRangeEntryID":"3aa82146"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_59a1988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526e5d","DynamicRangeEntryID":"59a1988b"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_5daba155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526e5d","DynamicRangeEntryID":"5daba155"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_649bb124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526e5d","DynamicRangeEntryID":"649bb124"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_78bf26e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526e5d","DynamicRangeEntryID":"78bf26ef"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_80882428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526e5d","DynamicRangeEntryID":"80882428"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_866e8f38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526e5d","DynamicRangeEntryID":"866e8f38"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_89fba4c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526e5d","DynamicRangeEntryID":"89fba4cb"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_b6410cb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526e5d","DynamicRangeEntryID":"b6410cb7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bfa2531b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1775d629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1775d629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22bf91d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22bf91d7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2806840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2806840e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33c32ec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33c32ec9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3c77ec0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3c77ec0d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3efe6531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3efe6531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4a7a0bb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4a7a0bbc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59671dd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59671dd0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5a9a202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5a9a202e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5d77db4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5d77db4e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6c79ce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6c79ce3f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7aab6ce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7aab6ce0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7e06093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7e06093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82898c09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82898c09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904505a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904505a7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91edd72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91edd72e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9ac54b24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9ac54b24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9dfe947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9dfe947a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a142c40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a142c40d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ad94fb48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ad94fb48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b6474864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b6474864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bb53c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bb53cc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bf9099e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bf9099e3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dfb57f5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dfb57f5c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e6525007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e6525007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ec6d4dc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ec6d4dc8","IsMultiDynamicRange":false,"MultiDynamicRangeID":null,"MultiDynamicCollectionID":null,"SectionName":"CashFlowS2","BlockName":"CashFlowB2","VenaRangeType":5,"DimensionIdStr":"-1","MemberIdStr":"-1","DimensionId":-1,"MemberId":-1,"Inc":""},"_vena_DYNR_SCashFlowS2_BCashFlowB2_c065f29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065f29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c065f29_13a2ad1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065f29","DynamicRangeEntryID":"13a2ad1e","IsMultiDynamicRange":false,"MultiDynamicRangeID":null,"MultiDynamicCollectionID":null,"SectionName":"CashFlowS2","BlockName":"CashFlowB2","VenaRangeType":5,"DimensionIdStr":"-1","MemberIdStr":"-1","DimensionId":-1,"MemberId":-1,"Inc":""},"_vena_DYNR_SCashFlowS2_BCashFlowB2_c065f29_196258e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065f29","DynamicRangeEntryID":"196258e8","IsMultiDynamicRange":false,"MultiDynamicRangeID":null,"MultiDynamicCollectionID":null,"SectionName":"CashFlowS2","BlockName":"CashFlowB2","VenaRangeType":5,"DimensionIdStr":"-1","MemberIdStr":"-1","DimensionId":-1,"MemberId":-1,"Inc":""},"_vena_DYNR_SCashFlowS2_BCashFlowB2_c065f29_1bafe007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065f29","DynamicRangeEntryID":"1bafe007","IsMultiDynamicRange":false,"MultiDynamicRangeID":null,"MultiDynamicCollectionID":null,"SectionName":"CashFlowS2","BlockName":"CashFlowB2","VenaRangeType":5,"DimensionIdStr":"-1","MemberIdStr":"-1","DimensionId":-1,"MemberId":-1,"Inc":""},"_vena_DYNR_SCashFlowS2_BCashFlowB2_c065f29_bb33f3b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065f29","DynamicRangeEntryID":"bb33f3b4"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24a094a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_11d8f87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24a094a","DynamicRangeEntryID":"11d8f87b"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_2b577ae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24a094a","DynamicRangeEntryID":"2b577aec"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_41786037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24a094a","DynamicRangeEntryID":"41786037"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_47ae7c33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24a094a","DynamicRangeEntryID":"47ae7c33"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_7530e2d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24a094a","DynamicRangeEntryID":"7530e2d6"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_79d6bb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24a094a","DynamicRangeEntryID":"79d6bb0"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_7d0aef47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24a094a","DynamicRangeEntryID":"7d0aef47"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_9a41ac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24a094a","DynamicRangeEntryID":"9a41ac3f"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_b13ea929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24a094a","DynamicRangeEntryID":"b13ea929"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_cdfb82e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24a094a","DynamicRangeEntryID":"cdfb82e7"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_d2ac42b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24a094a","DynamicRangeEntryID":"d2ac42b2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e5c4b06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17d73df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17d73df9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32b05146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32b05146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370be15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370be15c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3e5d6e24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3e5d6e24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403c8d2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403c8d2a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43f61640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43f61640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5ad319c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5ad319c0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6361bd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6361bd3f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6d866be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6d866bee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82d01560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82d01560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8bdd1ef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8bdd1efc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8cebba2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8cebba2b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9448422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9448422a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988a9e4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988a9e4b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998a2e89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998a2e89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9d91073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9d91073a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a1d25ce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a1d25ce6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a1ec90c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a1ec90ce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a6cdbe47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a6cdbe47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ad9a5360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ad9a5360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b7aa5878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b7aa5878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bab13768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bab13768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c131c08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c131c08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d7e87566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d7e87566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dbd221d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dbd221d6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dd2ea310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dd2ea310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f4883a2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f4883a2f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f50da2c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f50da2c2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fa49a676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fa49a676"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1bb1539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_635a8545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bb1539","DynamicRangeEntryID":"635a8545"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_7061784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bb1539","DynamicRangeEntryID":"7061784"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_845d0ec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bb1539","DynamicRangeEntryID":"845d0ec9"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_8cdb5807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bb1539","DynamicRangeEntryID":"8cdb5807"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_afe2f26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bb1539","DynamicRangeEntryID":"afe2f26a"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_b2b7143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bb1539","DynamicRangeEntryID":"b2b7143b"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_b6d62fc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bb1539","DynamicRangeEntryID":"b6d62fc1"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_c7b7823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bb1539","DynamicRangeEntryID":"c7b7823c"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_cb0f2875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bb1539","DynamicRangeEntryID":"cb0f2875"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_d2924cd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bb1539","DynamicRangeEntryID":"d2924cd7"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_d3855134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bb1539","DynamicRangeEntryID":"d3855134"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_f8bb5ec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bb1539","DynamicRangeEntryID":"f8bb5ec2","IsMultiDynamicRange":false,"MultiDynamicRangeID":null,"MultiDynamicCollectionID":null,"SectionName":"CashFlowS2","BlockName":"CashFlowB2","VenaRangeType":5,"DimensionIdStr":"-1","MemberIdStr":"-1","DimensionId":-1,"MemberId":-1,"Inc":""},"_vena_DYNR_SCashFlowS2_BCashFlowB2_e5714258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5714258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e5714258_5fa74cf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5714258","DynamicRangeEntryID":"5fa74cf7","IsMultiDynamicRange":false,"MultiDynamicRangeID":null,"MultiDynamicCollectionID":null,"SectionName":"CashFlowS2","BlockName":"CashFlowB2","VenaRangeType":5,"DimensionIdStr":"-1","MemberIdStr":"-1","DimensionId":-1,"MemberId":-1,"Inc":""},"_vena_DYNR_SCashFlowS2_BCashFlowB2_e5714258_7e68e9e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5714258","DynamicRangeEntryID":"7e68e9e8","IsMultiDynamicRange":false,"MultiDynamicRangeID":null,"MultiDynamicCollectionID":null,"SectionName":"CashFlowS2","BlockName":"CashFlowB2","VenaRangeType":5,"DimensionIdStr":"-1","MemberIdStr":"-1","DimensionId":-1,"MemberId":-1,"Inc":""},"_vena_DYNR_SCashFlowS2_BCashFlowB2_e5714258_b1f506a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5714258","DynamicRangeEntryID":"b1f506af","IsMultiDynamicRange":false,"MultiDynamicRangeID":null,"MultiDynamicCollectionID":null,"SectionName":"CashFlowS2","BlockName":"CashFlowB2","VenaRangeType":5,"DimensionIdStr":"-1","MemberIdStr":"-1","DimensionId":-1,"MemberId":-1,"Inc":""},"_vena_DYNR_SCashFlowS2_BCashFlowB2_e5714258_d22ac0a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5714258","DynamicRangeEntryID":"d22ac0a5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df7e3be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44aa8f6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44aa8f6a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5b839422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5b839422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5df3a77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5df3a77c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6352d40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6352d40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90398378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90398378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9b4392e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9b4392e1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a46b220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a46b220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bc2fc9d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bc2fc9d4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c3a6cd55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c3a6cd55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c8ecbf35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c8ecbf35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d8a9d242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d8a9d242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e41cf2d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e41cf2d2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e7fed2d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e7fed2d1","IsMultiDynamicRange":false,"MultiDynamicRangeID":null,"MultiDynamicCollectionID":null,"SectionName":"CashFlowS2","BlockName":"CashFlowB2","VenaRangeType":5,"DimensionIdStr":"-1","MemberIdStr":"-1","DimensionId":-1,"MemberId":-1,"Inc":""},"_vena_DYNR_SCashFlowS2_BCashFlowB2_f54af03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f54af03e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f54af03e_101fce54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54af03e","DynamicRangeEntryID":"101fce54","IsMultiDynamicRange":false,"MultiDynamicRangeID":null,"MultiDynamicCollectionID":null,"SectionName":"CashFlowS2","BlockName":"CashFlowB2","VenaRangeType":5,"DimensionIdStr":"-1","MemberIdStr":"-1","DimensionId":-1,"MemberId":-1,"Inc":""},"_vena_DYNR_SCashFlowS2_BCashFlowB2_f54af03e_2f210a32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54af03e","DynamicRangeEntryID":"2f210a32","IsMultiDynamicRange":false,"MultiDynamicRangeID":null,"MultiDynamicCollectionID":null,"SectionName":"CashFlowS2","BlockName":"CashFlowB2","VenaRangeType":5,"DimensionIdStr":"-1","MemberIdStr":"-1","DimensionId":-1,"MemberId":-1,"Inc":""},"_vena_DYNR_SCashFlowS2_BCashFlowB2_f54af03e_a35f5e53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54af03e","DynamicRangeEntryID":"a35f5e53","IsMultiDynamicRange":false,"MultiDynamicRangeID":null,"MultiDynamicCollectionID":null,"SectionName":"CashFlowS2","BlockName":"CashFlowB2","VenaRangeType":5,"DimensionIdStr":"-1","MemberIdStr":"-1","DimensionId":-1,"MemberId":-1,"Inc":""},"_vena_DYNR_SMultiSiteS1_BMultiSiteB2_1083f28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1083f28a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18257597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18257597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1cc0ad1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1cc0ad1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266a052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266a052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33c0163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33c0163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48b78b0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48b78b0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5c04aa0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5c04aa0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5c61f8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5c61f8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66c87532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66c87532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67e18b37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67e18b37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6d2a7d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6d2a7d3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6d9cdcc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6d9cdcc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aab6f2b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aab6f2b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d77bfc21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d77bfc21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e54cda2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e54cda2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f673c4a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f673c4a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ff77e202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ff77e202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2396aed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2396aed9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2396aed9_cd03252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2396aed9","DynamicRangeEntryID":"cd03252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2396aed9_d1cf8d8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2396aed9","DynamicRangeEntryID":"d1cf8d8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2396aed9_d8c9c6e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2396aed9","DynamicRangeEntryID":"d8c9c6e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49f553b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49f553b4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49f553b4_375850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49f553b4","DynamicRangeEntryID":"375850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49f553b4_7324f6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49f553b4","DynamicRangeEntryID":"7324f6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49f553b4_95f9b67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49f553b4","DynamicRangeEntryID":"95f9b67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49f553b4_dec5b41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49f553b4","DynamicRangeEntryID":"dec5b41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5033f3f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5033f3f4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5033f3f4_b8d4232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5033f3f4","DynamicRangeEntryID":"b8d4232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55f7c923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118ad63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118ad63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11b6eef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11b6eef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14041d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14041d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18d196c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18d196c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1ed557d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1ed557d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21dc0aa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21dc0aa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233b1751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233b1751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3435879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3435879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35646b70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35646b70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396eeda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396eeda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39f000e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39f000e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43cc2f69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43cc2f69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4c04577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4c04577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514b6df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514b6df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55e38e3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55e38e3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5752cbb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5752cbb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617a09c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617a09c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63b92f00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63b92f00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64721211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64721211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6503df24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6503df24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651b351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651b351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6c82abe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6c82abe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7641836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7641836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7a5580a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7a5580a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7cfc3eb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7cfc3eb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7e077e7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7e077e7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802d58e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802d58e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8c5bed71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8c5bed71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8ec2673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8ec2673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968b4003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968b4003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986252c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986252c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992bf5e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992bf5e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9ab31c02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9ab31c02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9b58f8f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9b58f8f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9c0c9b73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9c0c9b73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9ccd19c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9ccd19c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a1526516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a1526516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a42b4b55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a42b4b55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abd12208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abd12208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ad8a070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ad8a070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b3e2ad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b3e2ad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b86719e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b86719e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bbaf0cb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bbaf0cb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c1eb820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c1eb820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c411f90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c411f90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c5f7183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c5f7183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cc4f91b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cc4f91b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cfae27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cfae27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d6891e6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d6891e6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d82d391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d82d391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df82e26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df82e26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e1cbf336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e1cbf336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ec3978f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ec3978f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f0b9b5b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f0b9b5b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f2169601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f2169601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f7a9f1e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f7a9f1e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6c2b2cb6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10006a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10006a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48cf333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48cf333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60d0cad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60d0cad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6ea579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6ea579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78fcb914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78fcb914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86dea320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86dea320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b5bd9a07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b5bd9a07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bae6ef71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bae6ef71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d9899265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d9899265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dc73bcd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dc73bcd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dc93b8b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dc93b8b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f1e394f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f1e394f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ffdbe2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ffdbe2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78bb1bb8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10c66a32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10c66a32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1615aec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1615aec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18938aa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18938aa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1d1357d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1d1357d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29a8b5c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29a8b5c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2b98d891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2b98d891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3372ebf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3372ebf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35160283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35160283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3546aac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3546aac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4fe112b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4fe112b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5385997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5385997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58fd94f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58fd94f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5bc63b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5bc63b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767e30f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767e30f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805c43a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805c43a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8f5854c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8f5854c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92e48f40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92e48f40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9653b8b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9653b8b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97d53bc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97d53bc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9ba2ae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9ba2ae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9de4ee62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9de4ee62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aebd30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aebd30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c79a53f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c79a53f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cdd00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cdd00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ce166b43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ce166b43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dab21603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dab21603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e467ea12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e467ea12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e9d95bd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e9d95bd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f30c249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f30c249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d025f42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7d025f42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d025f42_6453bc0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025f42","DynamicRangeEntryID":"6453bc0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d025f42_783240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025f42","DynamicRangeEntryID":"783240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d025f42_be50631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025f42","DynamicRangeEntryID":"be50631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d025f42_dd65e8d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025f42","DynamicRangeEntryID":"dd65e8d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d025f42_e4c9a740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025f42","DynamicRangeEntryID":"e4c9a740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d025f42_e83cdd00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025f42","DynamicRangeEntryID":"e83cdd00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d025f42_f965b5e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025f42","DynamicRangeEntryID":"f965b5e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8cc9f877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_2b680eb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cc9f877","DynamicRangeEntryID":"2b680eb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_6975eff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cc9f877","DynamicRangeEntryID":"6975eff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_71a44a71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cc9f877","DynamicRangeEntryID":"71a44a71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_75060309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cc9f877","DynamicRangeEntryID":"75060309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_7f302e48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cc9f877","DynamicRangeEntryID":"7f302e48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_83042bd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cc9f877","DynamicRangeEntryID":"83042bd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_8ace2d9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cc9f877","DynamicRangeEntryID":"8ace2d9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_b18f75a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cc9f877","DynamicRangeEntryID":"b18f75a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_d28070f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cc9f877","DynamicRangeEntryID":"d28070f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_edb1d49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cc9f877","DynamicRangeEntryID":"edb1d49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_f9da58c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cc9f877","DynamicRangeEntryID":"f9da58c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_fe8dea96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cc9f877","DynamicRangeEntryID":"fe8dea96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adb832b0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_32481d1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db832b0","DynamicRangeEntryID":"32481d1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_33ac7c57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db832b0","DynamicRangeEntryID":"33ac7c57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_7b39620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db832b0","DynamicRangeEntryID":"7b39620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_7d7fca23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db832b0","DynamicRangeEntryID":"7d7fca23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_82d4541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db832b0","DynamicRangeEntryID":"82d4541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_a2703058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db832b0","DynamicRangeEntryID":"a2703058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_a32b659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db832b0","DynamicRangeEntryID":"a32b659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_a4d2107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db832b0","DynamicRangeEntryID":"a4d2107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_ed606980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db832b0","DynamicRangeEntryID":"ed606980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_ee9a8ae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db832b0","DynamicRangeEntryID":"ee9a8ae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_eedc92f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db832b0","DynamicRangeEntryID":"eedc92f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b8d7562e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1af4b502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1af4b502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224e926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224e926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328c5202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328c5202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46b7a4b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46b7a4b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4d59bf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4d59bf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50578fe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50578fe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512f5e58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512f5e58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534637d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534637d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538af309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538af309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770e5cc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770e5cc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78b80a4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78b80a4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7af0a58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7af0a58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7ecadb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7ecadb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7fdb0bc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7fdb0bc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81190970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81190970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95f19f73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95f19f73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a611fd4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a611fd4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b2a64682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b2a64682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b53624a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b53624a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b94b7e30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b94b7e30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bc991d76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bc991d76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cbeb33a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cbeb33a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cc54394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cc54394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df86b4d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df86b4d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eefa5677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eefa5677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fdeb7a2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fdeb7a2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bc191dd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219913f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219913f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295b0bf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295b0bf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5b0ede64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5b0ede64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5e360d60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5e360d60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736c7057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736c7057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79cf4f38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79cf4f38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8fce9b0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8fce9b0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95e8d1a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95e8d1a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9bc265c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9bc265c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9f507c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9f507c3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a21de25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a21de25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b5dfa63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b5dfa63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bf7b3bc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bf7b3bc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c243cf59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c243cf59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c97aa3e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c97aa3e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ca2f7d3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ca2f7d3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ce673365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ce673365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d34bbd84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d34bbd84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f1ab526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f1ab526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fd9f1a4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fd9f1a4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047399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f047399e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047399e_95beef1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047399e","DynamicRangeEntryID":"95beef1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047399e_9ec4a939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047399e","DynamicRangeEntryID":"9ec4a939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047399e_de8844c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047399e","DynamicRangeEntryID":"de8844c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047399e_fc0c2cd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047399e","DynamicRangeEntryID":"fc0c2cd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f31818a5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_1d344a50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31818a5","DynamicRangeEntryID":"1d344a50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_2bcb8464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31818a5","DynamicRangeEntryID":"2bcb8464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_50d8c347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31818a5","DynamicRangeEntryID":"50d8c347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_51d7b9f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31818a5","DynamicRangeEntryID":"51d7b9f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_7e2e2035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31818a5","DynamicRangeEntryID":"7e2e2035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_88eb4b71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31818a5","DynamicRangeEntryID":"88eb4b71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_94d9b079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31818a5","DynamicRangeEntryID":"94d9b079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_e28f4ba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31818a5","DynamicRangeEntryID":"e28f4ba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_e2e1efe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31818a5","DynamicRangeEntryID":"e2e1efe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_f01b014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31818a5","DynamicRangeEntryID":"f01b014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_f4191fd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31818a5","DynamicRangeEntryID":"f4191fd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9a1286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f9a1286a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9a1286a_1fa1bce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9a1286a","DynamicRangeEntryID":"1fa1bce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9a1286a_20d43404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9a1286a","DynamicRangeEntryID":"20d43404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9a1286a_46e19d4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9a1286a","DynamicRangeEntryID":"46e19d4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9a1286a_77933548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9a1286a","DynamicRangeEntryID":"77933548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9a1286a_81ebebb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9a1286a","DynamicRangeEntryID":"81ebebb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9a1286a_96a4b410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9a1286a","DynamicRangeEntryID":"96a4b410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9a1286a_b94a6cf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9a1286a","DynamicRangeEntryID":"b94a6cf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9a1286a_c7f34fc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9a1286a","DynamicRangeEntryID":"c7f34fc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9a1286a_e885a314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9a1286a","DynamicRangeEntryID":"e885a314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9a1286a_f3ad5787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9a1286a","DynamicRangeEntryID":"f3ad5787","IsMultiDynamicRange":false,"MultiDynamicRangeID":null,"MultiDynamicCollectionID":null,"SectionName":"MultiSiteS1","BlockName":"MultiSiteB2","VenaRangeType":5,"DimensionIdStr":"-1","MemberIdStr":"-1","DimensionId":-1,"MemberId":-1,"Inc":""},"_vena_DYNR_SMYPS1_BMYPB2_22528b00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22528b00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22528b00_12495c4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12495c4b","IsMultiDynamicRange":false,"MultiDynamicRangeID":null,"MultiDynamicCollectionID":null,"SectionName":"MYPS1","BlockName":"MYPB2","VenaRangeType":5,"DimensionIdStr":"-1","MemberIdStr":"-1","DimensionId":-1,"MemberId":-1,"Inc":""},"_vena_DYNR_SMYPS1_BMYPB2_22528b00_1aa277f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1aa277f3","IsMultiDynamicRange":false,"MultiDynamicRangeID":null,"MultiDynamicCollectionID":null,"SectionName":"MYPS1","BlockName":"MYPB2","VenaRangeType":5,"DimensionIdStr":"-1","MemberIdStr":"-1","DimensionId":-1,"MemberId":-1,"Inc":""},"_vena_DYNR_SMYPS1_BMYPB2_22528b00_1e850ea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1e850ea7","IsMultiDynamicRange":false,"MultiDynamicRangeID":null,"MultiDynamicCollectionID":null,"SectionName":"MYPS1","BlockName":"MYPB2","VenaRangeType":5,"DimensionIdStr":"-1","MemberIdStr":"-1","DimensionId":-1,"MemberId":-1,"Inc":""},"_vena_DYNR_SMYPS1_BMYPB2_22528b00_2da1d61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2da1d61d","IsMultiDynamicRange":false,"MultiDynamicRangeID":null,"MultiDynamicCollectionID":null,"SectionName":"MYPS1","BlockName":"MYPB2","VenaRangeType":5,"DimensionIdStr":"-1","MemberIdStr":"-1","DimensionId":-1,"MemberId":-1,"Inc":""},"_vena_DYNR_SMYPS1_BMYPB2_22528b00_35cfaf60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35cfaf60","IsMultiDynamicRange":false,"MultiDynamicRangeID":null,"MultiDynamicCollectionID":null,"SectionName":"MYPS1","BlockName":"MYPB2","VenaRangeType":5,"DimensionIdStr":"-1","MemberIdStr":"-1","DimensionId":-1,"MemberId":-1,"Inc":""},"_vena_DYNR_SMYPS1_BMYPB2_22528b00_3d006316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3d006316","IsMultiDynamicRange":false,"MultiDynamicRangeID":null,"MultiDynamicCollectionID":null,"SectionName":"MYPS1","BlockName":"MYPB2","VenaRangeType":5,"DimensionIdStr":"-1","MemberIdStr":"-1","DimensionId":-1,"MemberId":-1,"Inc":""},"_vena_DYNR_SMYPS1_BMYPB2_22528b00_5d1aeb70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5d1aeb70","IsMultiDynamicRange":false,"MultiDynamicRangeID":null,"MultiDynamicCollectionID":null,"SectionName":"MYPS1","BlockName":"MYPB2","VenaRangeType":5,"DimensionIdStr":"-1","MemberIdStr":"-1","DimensionId":-1,"MemberId":-1,"Inc":""},"_vena_DYNR_SMYPS1_BMYPB2_22528b00_6c08f8a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6c08f8a2","IsMultiDynamicRange":false,"MultiDynamicRangeID":null,"MultiDynamicCollectionID":null,"SectionName":"MYPS1","BlockName":"MYPB2","VenaRangeType":5,"DimensionIdStr":"-1","MemberIdStr":"-1","DimensionId":-1,"MemberId":-1,"Inc":""},"_vena_DYNR_SMYPS1_BMYPB2_22528b00_7d7d3a43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7d7d3a43","IsMultiDynamicRange":false,"MultiDynamicRangeID":null,"MultiDynamicCollectionID":null,"SectionName":"MYPS1","BlockName":"MYPB2","VenaRangeType":5,"DimensionIdStr":"-1","MemberIdStr":"-1","DimensionId":-1,"MemberId":-1,"Inc":""},"_vena_DYNR_SMYPS1_BMYPB2_22528b00_80ed1ff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80ed1ffc","IsMultiDynamicRange":false,"MultiDynamicRangeID":null,"MultiDynamicCollectionID":null,"SectionName":"MYPS1","BlockName":"MYPB2","VenaRangeType":5,"DimensionIdStr":"-1","MemberIdStr":"-1","DimensionId":-1,"MemberId":-1,"Inc":""},"_vena_DYNR_SMYPS1_BMYPB2_22528b00_83cec237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83cec237","IsMultiDynamicRange":false,"MultiDynamicRangeID":null,"MultiDynamicCollectionID":null,"SectionName":"MYPS1","BlockName":"MYPB2","VenaRangeType":5,"DimensionIdStr":"-1","MemberIdStr":"-1","DimensionId":-1,"MemberId":-1,"Inc":""},"_vena_DYNR_SMYPS1_BMYPB2_22528b00_8b561b4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8b561b4a","IsMultiDynamicRange":false,"MultiDynamicRangeID":null,"MultiDynamicCollectionID":null,"SectionName":"MYPS1","BlockName":"MYPB2","VenaRangeType":5,"DimensionIdStr":"-1","MemberIdStr":"-1","DimensionId":-1,"MemberId":-1,"Inc":""},"_vena_DYNR_SMYPS1_BMYPB2_22528b00_8e20437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8e20437b","IsMultiDynamicRange":false,"MultiDynamicRangeID":null,"MultiDynamicCollectionID":null,"SectionName":"MYPS1","BlockName":"MYPB2","VenaRangeType":5,"DimensionIdStr":"-1","MemberIdStr":"-1","DimensionId":-1,"MemberId":-1,"Inc":""},"_vena_DYNR_SMYPS1_BMYPB2_22528b00_ad7b58c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ad7b58c8","IsMultiDynamicRange":false,"MultiDynamicRangeID":null,"MultiDynamicCollectionID":null,"SectionName":"MYPS1","BlockName":"MYPB2","VenaRangeType":5,"DimensionIdStr":"-1","MemberIdStr":"-1","DimensionId":-1,"MemberId":-1,"Inc":""},"_vena_DYNR_SMYPS1_BMYPB2_22528b00_b44e0f9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b44e0f9a","IsMultiDynamicRange":false,"MultiDynamicRangeID":null,"MultiDynamicCollectionID":null,"SectionName":"MYPS1","BlockName":"MYPB2","VenaRangeType":5,"DimensionIdStr":"-1","MemberIdStr":"-1","DimensionId":-1,"MemberId":-1,"Inc":""},"_vena_DYNR_SMYPS1_BMYPB2_22528b00_b62113e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b62113e5","IsMultiDynamicRange":false,"MultiDynamicRangeID":null,"MultiDynamicCollectionID":null,"SectionName":"MYPS1","BlockName":"MYPB2","VenaRangeType":5,"DimensionIdStr":"-1","MemberIdStr":"-1","DimensionId":-1,"MemberId":-1,"Inc":""},"_vena_DYNR_SMYPS1_BMYPB2_22528b00_c35649b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c35649bd","IsMultiDynamicRange":false,"MultiDynamicRangeID":null,"MultiDynamicCollectionID":null,"SectionName":"MYPS1","BlockName":"MYPB2","VenaRangeType":5,"DimensionIdStr":"-1","MemberIdStr":"-1","DimensionId":-1,"MemberId":-1,"Inc":""},"_vena_DYNR_SMYPS1_BMYPB2_22528b00_c88e52e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c88e52e3","IsMultiDynamicRange":false,"MultiDynamicRangeID":null,"MultiDynamicCollectionID":null,"SectionName":"MYPS1","BlockName":"MYPB2","VenaRangeType":5,"DimensionIdStr":"-1","MemberIdStr":"-1","DimensionId":-1,"MemberId":-1,"Inc":""},"_vena_DYNR_SMYPS1_BMYPB2_22528b00_d31b8706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d31b8706","IsMultiDynamicRange":false,"MultiDynamicRangeID":null,"MultiDynamicCollectionID":null,"SectionName":"MYPS1","BlockName":"MYPB2","VenaRangeType":5,"DimensionIdStr":"-1","MemberIdStr":"-1","DimensionId":-1,"MemberId":-1,"Inc":""},"_vena_DYNR_SMYPS1_BMYPB2_22528b00_fb39b19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fb39b19d","IsMultiDynamicRange":false,"MultiDynamicRangeID":null,"MultiDynamicCollectionID":null,"SectionName":"MYPS1","BlockName":"MYPB2","VenaRangeType":5,"DimensionIdStr":"-1","MemberIdStr":"-1","DimensionId":-1,"MemberId":-1,"Inc":""},"_vena_DYNR_SMYPS1_BMYPB2_625d4a93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625d4a93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625d4a93_229e97e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229e97e0","IsMultiDynamicRange":false,"MultiDynamicRangeID":null,"MultiDynamicCollectionID":null,"SectionName":"MYPS1","BlockName":"MYPB2","VenaRangeType":5,"DimensionIdStr":"-1","MemberIdStr":"-1","DimensionId":-1,"MemberId":-1,"Inc":""},"_vena_DYNR_SMYPS1_BMYPB2_625d4a93_2bf73d91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2bf73d91","IsMultiDynamicRange":false,"MultiDynamicRangeID":null,"MultiDynamicCollectionID":null,"SectionName":"MYPS1","BlockName":"MYPB2","VenaRangeType":5,"DimensionIdStr":"-1","MemberIdStr":"-1","DimensionId":-1,"MemberId":-1,"Inc":""},"_vena_DYNR_SMYPS1_BMYPB2_625d4a93_2de3827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2de3827","IsMultiDynamicRange":false,"MultiDynamicRangeID":null,"MultiDynamicCollectionID":null,"SectionName":"MYPS1","BlockName":"MYPB2","VenaRangeType":5,"DimensionIdStr":"-1","MemberIdStr":"-1","DimensionId":-1,"MemberId":-1,"Inc":""},"_vena_DYNR_SMYPS1_BMYPB2_625d4a93_424009e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424009e8","IsMultiDynamicRange":false,"MultiDynamicRangeID":null,"MultiDynamicCollectionID":null,"SectionName":"MYPS1","BlockName":"MYPB2","VenaRangeType":5,"DimensionIdStr":"-1","MemberIdStr":"-1","DimensionId":-1,"MemberId":-1,"Inc":""},"_vena_DYNR_SMYPS1_BMYPB2_625d4a93_4f214f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4f214f4","IsMultiDynamicRange":false,"MultiDynamicRangeID":null,"MultiDynamicCollectionID":null,"SectionName":"MYPS1","BlockName":"MYPB2","VenaRangeType":5,"DimensionIdStr":"-1","MemberIdStr":"-1","DimensionId":-1,"MemberId":-1,"Inc":""},"_vena_DYNR_SMYPS1_BMYPB2_625d4a93_50dd5b56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50dd5b56","IsMultiDynamicRange":false,"MultiDynamicRangeID":null,"MultiDynamicCollectionID":null,"SectionName":"MYPS1","BlockName":"MYPB2","VenaRangeType":5,"DimensionIdStr":"-1","MemberIdStr":"-1","DimensionId":-1,"MemberId":-1,"Inc":""},"_vena_DYNR_SMYPS1_BMYPB2_625d4a93_65b18b21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65b18b21","IsMultiDynamicRange":false,"MultiDynamicRangeID":null,"MultiDynamicCollectionID":null,"SectionName":"MYPS1","BlockName":"MYPB2","VenaRangeType":5,"DimensionIdStr":"-1","MemberIdStr":"-1","DimensionId":-1,"MemberId":-1,"Inc":""},"_vena_DYNR_SMYPS1_BMYPB2_625d4a93_660f2ac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660f2ac5","IsMultiDynamicRange":false,"MultiDynamicRangeID":null,"MultiDynamicCollectionID":null,"SectionName":"MYPS1","BlockName":"MYPB2","VenaRangeType":5,"DimensionIdStr":"-1","MemberIdStr":"-1","DimensionId":-1,"MemberId":-1,"Inc":""},"_vena_DYNR_SMYPS1_BMYPB2_625d4a93_6a46571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6a46571f","IsMultiDynamicRange":false,"MultiDynamicRangeID":null,"MultiDynamicCollectionID":null,"SectionName":"MYPS1","BlockName":"MYPB2","VenaRangeType":5,"DimensionIdStr":"-1","MemberIdStr":"-1","DimensionId":-1,"MemberId":-1,"Inc":""},"_vena_DYNR_SMYPS1_BMYPB2_625d4a93_6f81b445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6f81b445","IsMultiDynamicRange":false,"MultiDynamicRangeID":null,"MultiDynamicCollectionID":null,"SectionName":"MYPS1","BlockName":"MYPB2","VenaRangeType":5,"DimensionIdStr":"-1","MemberIdStr":"-1","DimensionId":-1,"MemberId":-1,"Inc":""},"_vena_DYNR_SMYPS1_BMYPB2_625d4a93_7164502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7164502f","IsMultiDynamicRange":false,"MultiDynamicRangeID":null,"MultiDynamicCollectionID":null,"SectionName":"MYPS1","BlockName":"MYPB2","VenaRangeType":5,"DimensionIdStr":"-1","MemberIdStr":"-1","DimensionId":-1,"MemberId":-1,"Inc":""},"_vena_DYNR_SMYPS1_BMYPB2_625d4a93_73922b88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73922b88","IsMultiDynamicRange":false,"MultiDynamicRangeID":null,"MultiDynamicCollectionID":null,"SectionName":"MYPS1","BlockName":"MYPB2","VenaRangeType":5,"DimensionIdStr":"-1","MemberIdStr":"-1","DimensionId":-1,"MemberId":-1,"Inc":""},"_vena_DYNR_SMYPS1_BMYPB2_625d4a93_77a61c8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77a61c8b","IsMultiDynamicRange":false,"MultiDynamicRangeID":null,"MultiDynamicCollectionID":null,"SectionName":"MYPS1","BlockName":"MYPB2","VenaRangeType":5,"DimensionIdStr":"-1","MemberIdStr":"-1","DimensionId":-1,"MemberId":-1,"Inc":""},"_vena_DYNR_SMYPS1_BMYPB2_625d4a93_8066ed4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8066ed4f","IsMultiDynamicRange":false,"MultiDynamicRangeID":null,"MultiDynamicCollectionID":null,"SectionName":"MYPS1","BlockName":"MYPB2","VenaRangeType":5,"DimensionIdStr":"-1","MemberIdStr":"-1","DimensionId":-1,"MemberId":-1,"Inc":""},"_vena_DYNR_SMYPS1_BMYPB2_625d4a93_8077ecd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8077ecdc","IsMultiDynamicRange":false,"MultiDynamicRangeID":null,"MultiDynamicCollectionID":null,"SectionName":"MYPS1","BlockName":"MYPB2","VenaRangeType":5,"DimensionIdStr":"-1","MemberIdStr":"-1","DimensionId":-1,"MemberId":-1,"Inc":""},"_vena_DYNR_SMYPS1_BMYPB2_625d4a93_820c11b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820c11bc","IsMultiDynamicRange":false,"MultiDynamicRangeID":null,"MultiDynamicCollectionID":null,"SectionName":"MYPS1","BlockName":"MYPB2","VenaRangeType":5,"DimensionIdStr":"-1","MemberIdStr":"-1","DimensionId":-1,"MemberId":-1,"Inc":""},"_vena_DYNR_SMYPS1_BMYPB2_625d4a93_98b428b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98b428bf","IsMultiDynamicRange":false,"MultiDynamicRangeID":null,"MultiDynamicCollectionID":null,"SectionName":"MYPS1","BlockName":"MYPB2","VenaRangeType":5,"DimensionIdStr":"-1","MemberIdStr":"-1","DimensionId":-1,"MemberId":-1,"Inc":""},"_vena_DYNR_SMYPS1_BMYPB2_625d4a93_a812ff7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a812ff7d","IsMultiDynamicRange":false,"MultiDynamicRangeID":null,"MultiDynamicCollectionID":null,"SectionName":"MYPS1","BlockName":"MYPB2","VenaRangeType":5,"DimensionIdStr":"-1","MemberIdStr":"-1","DimensionId":-1,"MemberId":-1,"Inc":""},"_vena_DYNR_SMYPS1_BMYPB2_625d4a93_aef9863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aef9863a","IsMultiDynamicRange":false,"MultiDynamicRangeID":null,"MultiDynamicCollectionID":null,"SectionName":"MYPS1","BlockName":"MYPB2","VenaRangeType":5,"DimensionIdStr":"-1","MemberIdStr":"-1","DimensionId":-1,"MemberId":-1,"Inc":""},"_vena_DYNR_SMYPS1_BMYPB2_625d4a93_b26a2ab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b26a2ab1","IsMultiDynamicRange":false,"MultiDynamicRangeID":null,"MultiDynamicCollectionID":null,"SectionName":"MYPS1","BlockName":"MYPB2","VenaRangeType":5,"DimensionIdStr":"-1","MemberIdStr":"-1","DimensionId":-1,"MemberId":-1,"Inc":""},"_vena_DYNR_SMYPS1_BMYPB2_625d4a93_b2c45df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b2c45dfb","IsMultiDynamicRange":false,"MultiDynamicRangeID":null,"MultiDynamicCollectionID":null,"SectionName":"MYPS1","BlockName":"MYPB2","VenaRangeType":5,"DimensionIdStr":"-1","MemberIdStr":"-1","DimensionId":-1,"MemberId":-1,"Inc":""},"_vena_DYNR_SMYPS1_BMYPB2_625d4a93_b3c51233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b3c51233","IsMultiDynamicRange":false,"MultiDynamicRangeID":null,"MultiDynamicCollectionID":null,"SectionName":"MYPS1","BlockName":"MYPB2","VenaRangeType":5,"DimensionIdStr":"-1","MemberIdStr":"-1","DimensionId":-1,"MemberId":-1,"Inc":""},"_vena_DYNR_SMYPS1_BMYPB2_625d4a93_c01f95d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c01f95d4","IsMultiDynamicRange":false,"MultiDynamicRangeID":null,"MultiDynamicCollectionID":null,"SectionName":"MYPS1","BlockName":"MYPB2","VenaRangeType":5,"DimensionIdStr":"-1","MemberIdStr":"-1","DimensionId":-1,"MemberId":-1,"Inc":""},"_vena_DYNR_SMYPS1_BMYPB2_625d4a93_d2605cb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d2605cb9","IsMultiDynamicRange":false,"MultiDynamicRangeID":null,"MultiDynamicCollectionID":null,"SectionName":"MYPS1","BlockName":"MYPB2","VenaRangeType":5,"DimensionIdStr":"-1","MemberIdStr":"-1","DimensionId":-1,"MemberId":-1,"Inc":""},"_vena_DYNR_SMYPS1_BMYPB2_625d4a93_d7b732c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d7b732cb","IsMultiDynamicRange":false,"MultiDynamicRangeID":null,"MultiDynamicCollectionID":null,"SectionName":"MYPS1","BlockName":"MYPB2","VenaRangeType":5,"DimensionIdStr":"-1","MemberIdStr":"-1","DimensionId":-1,"MemberId":-1,"Inc":""},"_vena_DYNR_SMYPS1_BMYPB2_625d4a93_d907c28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d907c28","IsMultiDynamicRange":false,"MultiDynamicRangeID":null,"MultiDynamicCollectionID":null,"SectionName":"MYPS1","BlockName":"MYPB2","VenaRangeType":5,"DimensionIdStr":"-1","MemberIdStr":"-1","DimensionId":-1,"MemberId":-1,"Inc":""},"_vena_DYNR_SMYPS1_BMYPB2_625d4a93_de2cec19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de2cec19","IsMultiDynamicRange":false,"MultiDynamicRangeID":null,"MultiDynamicCollectionID":null,"SectionName":"MYPS1","BlockName":"MYPB2","VenaRangeType":5,"DimensionIdStr":"-1","MemberIdStr":"-1","DimensionId":-1,"MemberId":-1,"Inc":""},"_vena_DYNR_SMYPS1_BMYPB2_625d4a93_f42df663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f42df663","IsMultiDynamicRange":false,"MultiDynamicRangeID":null,"MultiDynamicCollectionID":null,"SectionName":"MYPS1","BlockName":"MYPB2","VenaRangeType":5,"DimensionIdStr":"-1","MemberIdStr":"-1","DimensionId":-1,"MemberId":-1,"Inc":""},"_vena_DYNR_SMYPS1_BMYPB2_625d4a93_fd470ad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fd470ad6","IsMultiDynamicRange":false,"MultiDynamicRangeID":null,"MultiDynamicCollectionID":null,"SectionName":"MYPS1","BlockName":"MYPB2","VenaRangeType":5,"DimensionIdStr":"-1","MemberIdStr":"-1","DimensionId":-1,"MemberId":-1,"Inc":""},"_vena_DYNR_SMYPS1_BMYPB2_62bfda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62bfda8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62bfda8_28d7f0b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28d7f0b0","IsMultiDynamicRange":false,"MultiDynamicRangeID":null,"MultiDynamicCollectionID":null,"SectionName":"MYPS1","BlockName":"MYPB2","VenaRangeType":5,"DimensionIdStr":"-1","MemberIdStr":"-1","DimensionId":-1,"MemberId":-1,"Inc":""},"_vena_DYNR_SMYPS1_BMYPB2_62bfda8_29d2d7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29d2d7b","IsMultiDynamicRange":false,"MultiDynamicRangeID":null,"MultiDynamicCollectionID":null,"SectionName":"MYPS1","BlockName":"MYPB2","VenaRangeType":5,"DimensionIdStr":"-1","MemberIdStr":"-1","DimensionId":-1,"MemberId":-1,"Inc":""},"_vena_DYNR_SMYPS1_BMYPB2_62bfda8_37625da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37625dad","IsMultiDynamicRange":false,"MultiDynamicRangeID":null,"MultiDynamicCollectionID":null,"SectionName":"MYPS1","BlockName":"MYPB2","VenaRangeType":5,"DimensionIdStr":"-1","MemberIdStr":"-1","DimensionId":-1,"MemberId":-1,"Inc":""},"_vena_DYNR_SMYPS1_BMYPB2_62bfda8_37f8230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37f8230f","IsMultiDynamicRange":false,"MultiDynamicRangeID":null,"MultiDynamicCollectionID":null,"SectionName":"MYPS1","BlockName":"MYPB2","VenaRangeType":5,"DimensionIdStr":"-1","MemberIdStr":"-1","DimensionId":-1,"MemberId":-1,"Inc":""},"_vena_DYNR_SMYPS1_BMYPB2_62bfda8_39e08003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39e08003","IsMultiDynamicRange":false,"MultiDynamicRangeID":null,"MultiDynamicCollectionID":null,"SectionName":"MYPS1","BlockName":"MYPB2","VenaRangeType":5,"DimensionIdStr":"-1","MemberIdStr":"-1","DimensionId":-1,"MemberId":-1,"Inc":""},"_vena_DYNR_SMYPS1_BMYPB2_62bfda8_575e7f42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575e7f42","IsMultiDynamicRange":false,"MultiDynamicRangeID":null,"MultiDynamicCollectionID":null,"SectionName":"MYPS1","BlockName":"MYPB2","VenaRangeType":5,"DimensionIdStr":"-1","MemberIdStr":"-1","DimensionId":-1,"MemberId":-1,"Inc":""},"_vena_DYNR_SMYPS1_BMYPB2_62bfda8_6ccf8d3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6ccf8d3e","IsMultiDynamicRange":false,"MultiDynamicRangeID":null,"MultiDynamicCollectionID":null,"SectionName":"MYPS1","BlockName":"MYPB2","VenaRangeType":5,"DimensionIdStr":"-1","MemberIdStr":"-1","DimensionId":-1,"MemberId":-1,"Inc":""},"_vena_DYNR_SMYPS1_BMYPB2_62bfda8_701fed76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701fed76","IsMultiDynamicRange":false,"MultiDynamicRangeID":null,"MultiDynamicCollectionID":null,"SectionName":"MYPS1","BlockName":"MYPB2","VenaRangeType":5,"DimensionIdStr":"-1","MemberIdStr":"-1","DimensionId":-1,"MemberId":-1,"Inc":""},"_vena_DYNR_SMYPS1_BMYPB2_62bfda8_72cdc7f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72cdc7fb","IsMultiDynamicRange":false,"MultiDynamicRangeID":null,"MultiDynamicCollectionID":null,"SectionName":"MYPS1","BlockName":"MYPB2","VenaRangeType":5,"DimensionIdStr":"-1","MemberIdStr":"-1","DimensionId":-1,"MemberId":-1,"Inc":""},"_vena_DYNR_SMYPS1_BMYPB2_62bfda8_7d3540b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7d3540b5","IsMultiDynamicRange":false,"MultiDynamicRangeID":null,"MultiDynamicCollectionID":null,"SectionName":"MYPS1","BlockName":"MYPB2","VenaRangeType":5,"DimensionIdStr":"-1","MemberIdStr":"-1","DimensionId":-1,"MemberId":-1,"Inc":""},"_vena_DYNR_SMYPS1_BMYPB2_62bfda8_851cee9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851cee9c","IsMultiDynamicRange":false,"MultiDynamicRangeID":null,"MultiDynamicCollectionID":null,"SectionName":"MYPS1","BlockName":"MYPB2","VenaRangeType":5,"DimensionIdStr":"-1","MemberIdStr":"-1","DimensionId":-1,"MemberId":-1,"Inc":""},"_vena_DYNR_SMYPS1_BMYPB2_62bfda8_92c3554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92c3554c","IsMultiDynamicRange":false,"MultiDynamicRangeID":null,"MultiDynamicCollectionID":null,"SectionName":"MYPS1","BlockName":"MYPB2","VenaRangeType":5,"DimensionIdStr":"-1","MemberIdStr":"-1","DimensionId":-1,"MemberId":-1,"Inc":""},"_vena_DYNR_SMYPS1_BMYPB2_62bfda8_949f10c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949f10c3","IsMultiDynamicRange":false,"MultiDynamicRangeID":null,"MultiDynamicCollectionID":null,"SectionName":"MYPS1","BlockName":"MYPB2","VenaRangeType":5,"DimensionIdStr":"-1","MemberIdStr":"-1","DimensionId":-1,"MemberId":-1,"Inc":""},"_vena_DYNR_SMYPS1_BMYPB2_62bfda8_9d9da5b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9d9da5b2","IsMultiDynamicRange":false,"MultiDynamicRangeID":null,"MultiDynamicCollectionID":null,"SectionName":"MYPS1","BlockName":"MYPB2","VenaRangeType":5,"DimensionIdStr":"-1","MemberIdStr":"-1","DimensionId":-1,"MemberId":-1,"Inc":""},"_vena_DYNR_SMYPS1_BMYPB2_62bfda8_a2c01361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a2c01361","IsMultiDynamicRange":false,"MultiDynamicRangeID":null,"MultiDynamicCollectionID":null,"SectionName":"MYPS1","BlockName":"MYPB2","VenaRangeType":5,"DimensionIdStr":"-1","MemberIdStr":"-1","DimensionId":-1,"MemberId":-1,"Inc":""},"_vena_DYNR_SMYPS1_BMYPB2_62bfda8_a360dab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a360dab1","IsMultiDynamicRange":false,"MultiDynamicRangeID":null,"MultiDynamicCollectionID":null,"SectionName":"MYPS1","BlockName":"MYPB2","VenaRangeType":5,"DimensionIdStr":"-1","MemberIdStr":"-1","DimensionId":-1,"MemberId":-1,"Inc":""},"_vena_DYNR_SMYPS1_BMYPB2_62bfda8_aa83b21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aa83b21b","IsMultiDynamicRange":false,"MultiDynamicRangeID":null,"MultiDynamicCollectionID":null,"SectionName":"MYPS1","BlockName":"MYPB2","VenaRangeType":5,"DimensionIdStr":"-1","MemberIdStr":"-1","DimensionId":-1,"MemberId":-1,"Inc":""},"_vena_DYNR_SMYPS1_BMYPB2_62bfda8_b7cf1800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b7cf1800","IsMultiDynamicRange":false,"MultiDynamicRangeID":null,"MultiDynamicCollectionID":null,"SectionName":"MYPS1","BlockName":"MYPB2","VenaRangeType":5,"DimensionIdStr":"-1","MemberIdStr":"-1","DimensionId":-1,"MemberId":-1,"Inc":""},"_vena_DYNR_SMYPS1_BMYPB2_62bfda8_c6bd00a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c6bd00ad","IsMultiDynamicRange":false,"MultiDynamicRangeID":null,"MultiDynamicCollectionID":null,"SectionName":"MYPS1","BlockName":"MYPB2","VenaRangeType":5,"DimensionIdStr":"-1","MemberIdStr":"-1","DimensionId":-1,"MemberId":-1,"Inc":""},"_vena_DYNR_SMYPS1_BMYPB2_62bfda8_c9810bf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c9810bff","IsMultiDynamicRange":false,"MultiDynamicRangeID":null,"MultiDynamicCollectionID":null,"SectionName":"MYPS1","BlockName":"MYPB2","VenaRangeType":5,"DimensionIdStr":"-1","MemberIdStr":"-1","DimensionId":-1,"MemberId":-1,"Inc":""},"_vena_DYNR_SMYPS1_BMYPB2_62bfda8_d094f69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d094f69b","IsMultiDynamicRange":false,"MultiDynamicRangeID":null,"MultiDynamicCollectionID":null,"SectionName":"MYPS1","BlockName":"MYPB2","VenaRangeType":5,"DimensionIdStr":"-1","MemberIdStr":"-1","DimensionId":-1,"MemberId":-1,"Inc":""},"_vena_DYNR_SMYPS1_BMYPB2_62bfda8_e5a765a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e5a765ae","IsMultiDynamicRange":false,"MultiDynamicRangeID":null,"MultiDynamicCollectionID":null,"SectionName":"MYPS1","BlockName":"MYPB2","VenaRangeType":5,"DimensionIdStr":"-1","MemberIdStr":"-1","DimensionId":-1,"MemberId":-1,"Inc":""},"_vena_DYNR_SMYPS1_BMYPB2_62bfda8_e930fe8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e930fe8b","IsMultiDynamicRange":false,"MultiDynamicRangeID":null,"MultiDynamicCollectionID":null,"SectionName":"MYPS1","BlockName":"MYPB2","VenaRangeType":5,"DimensionIdStr":"-1","MemberIdStr":"-1","DimensionId":-1,"MemberId":-1,"Inc":""},"_vena_DYNR_SMYPS1_BMYPB2_62bfda8_f6d32e01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f6d32e01","IsMultiDynamicRange":false,"MultiDynamicRangeID":null,"MultiDynamicCollectionID":null,"SectionName":"MYPS1","BlockName":"MYPB2","VenaRangeType":5,"DimensionIdStr":"-1","MemberIdStr":"-1","DimensionId":-1,"MemberId":-1,"Inc":""},"_vena_DYNR_SMYPS1_BMYPB2_62bfda8_fc4bf40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fc4bf40c","IsMultiDynamicRange":false,"MultiDynamicRangeID":null,"MultiDynamicCollectionID":null,"SectionName":"MYPS1","BlockName":"MYPB2","VenaRangeType":5,"DimensionIdStr":"-1","MemberIdStr":"-1","DimensionId":-1,"MemberId":-1,"Inc":""},"_vena_DYNR_SMYPS1_BMYPB2_62bfda8_fd197f61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fd197f61","IsMultiDynamicRange":false,"MultiDynamicRangeID":null,"MultiDynamicCollectionID":null,"SectionName":"MYPS1","BlockName":"MYPB2","VenaRangeType":5,"DimensionIdStr":"-1","MemberIdStr":"-1","DimensionId":-1,"MemberId":-1,"Inc":""},"_vena_DYNR_SMYPS1_BMYPB2_6bc10459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6bc10459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6bc10459_725ab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bc10459","DynamicRangeEntryID":"725abf","IsMultiDynamicRange":false,"MultiDynamicRangeID":null,"MultiDynamicCollectionID":null,"SectionName":"MYPS1","BlockName":"MYPB2","VenaRangeType":5,"DimensionIdStr":"-1","MemberIdStr":"-1","DimensionId":-1,"MemberId":-1,"Inc":""},"_vena_DYNR_SMYPS1_BMYPB2_72898917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72898917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72898917_1ee4087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72898917","DynamicRangeEntryID":"1ee4087b","IsMultiDynamicRange":false,"MultiDynamicRangeID":null,"MultiDynamicCollectionID":null,"SectionName":"MYPS1","BlockName":"MYPB2","VenaRangeType":5,"DimensionIdStr":"-1","MemberIdStr":"-1","DimensionId":-1,"MemberId":-1,"Inc":""},"_vena_DYNR_SMYPS1_BMYPB2_72898917_92868873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72898917","DynamicRangeEntryID":"92868873","IsMultiDynamicRange":false,"MultiDynamicRangeID":null,"MultiDynamicCollectionID":null,"SectionName":"MYPS1","BlockName":"MYPB2","VenaRangeType":5,"DimensionIdStr":"-1","MemberIdStr":"-1","DimensionId":-1,"MemberId":-1,"Inc":""},"_vena_DYNR_SMYPS1_BMYPB2_72898917_97a7d944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72898917","DynamicRangeEntryID":"97a7d944","IsMultiDynamicRange":false,"MultiDynamicRangeID":null,"MultiDynamicCollectionID":null,"SectionName":"MYPS1","BlockName":"MYPB2","VenaRangeType":5,"DimensionIdStr":"-1","MemberIdStr":"-1","DimensionId":-1,"MemberId":-1,"Inc":""},"_vena_DYNR_SMYPS1_BMYPB2_72898917_cdfafee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72898917","DynamicRangeEntryID":"cdfafee7","IsMultiDynamicRange":false,"MultiDynamicRangeID":null,"MultiDynamicCollectionID":null,"SectionName":"MYPS1","BlockName":"MYPB2","VenaRangeType":5,"DimensionIdStr":"-1","MemberIdStr":"-1","DimensionId":-1,"MemberId":-1,"Inc":""},"_vena_DYNR_SMYPS1_BMYPB2_77b2b43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77b2b43c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77b2b43c_300e192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300e192d","IsMultiDynamicRange":false,"MultiDynamicRangeID":null,"MultiDynamicCollectionID":null,"SectionName":"MYPS1","BlockName":"MYPB2","VenaRangeType":5,"DimensionIdStr":"-1","MemberIdStr":"-1","DimensionId":-1,"MemberId":-1,"Inc":""},"_vena_DYNR_SMYPS1_BMYPB2_77b2b43c_5376d4e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5376d4ed","IsMultiDynamicRange":false,"MultiDynamicRangeID":null,"MultiDynamicCollectionID":null,"SectionName":"MYPS1","BlockName":"MYPB2","VenaRangeType":5,"DimensionIdStr":"-1","MemberIdStr":"-1","DimensionId":-1,"MemberId":-1,"Inc":""},"_vena_DYNR_SMYPS1_BMYPB2_77b2b43c_5882ed94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5882ed94","IsMultiDynamicRange":false,"MultiDynamicRangeID":null,"MultiDynamicCollectionID":null,"SectionName":"MYPS1","BlockName":"MYPB2","VenaRangeType":5,"DimensionIdStr":"-1","MemberIdStr":"-1","DimensionId":-1,"MemberId":-1,"Inc":""},"_vena_DYNR_SMYPS1_BMYPB2_77b2b43c_6c6d7787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6c6d7787","IsMultiDynamicRange":false,"MultiDynamicRangeID":null,"MultiDynamicCollectionID":null,"SectionName":"MYPS1","BlockName":"MYPB2","VenaRangeType":5,"DimensionIdStr":"-1","MemberIdStr":"-1","DimensionId":-1,"MemberId":-1,"Inc":""},"_vena_DYNR_SMYPS1_BMYPB2_77b2b43c_805ae25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805ae25e","IsMultiDynamicRange":false,"MultiDynamicRangeID":null,"MultiDynamicCollectionID":null,"SectionName":"MYPS1","BlockName":"MYPB2","VenaRangeType":5,"DimensionIdStr":"-1","MemberIdStr":"-1","DimensionId":-1,"MemberId":-1,"Inc":""},"_vena_DYNR_SMYPS1_BMYPB2_77b2b43c_9092653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9092653a","IsMultiDynamicRange":false,"MultiDynamicRangeID":null,"MultiDynamicCollectionID":null,"SectionName":"MYPS1","BlockName":"MYPB2","VenaRangeType":5,"DimensionIdStr":"-1","MemberIdStr":"-1","DimensionId":-1,"MemberId":-1,"Inc":""},"_vena_DYNR_SMYPS1_BMYPB2_77b2b43c_990508d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990508d3","IsMultiDynamicRange":false,"MultiDynamicRangeID":null,"MultiDynamicCollectionID":null,"SectionName":"MYPS1","BlockName":"MYPB2","VenaRangeType":5,"DimensionIdStr":"-1","MemberIdStr":"-1","DimensionId":-1,"MemberId":-1,"Inc":""},"_vena_DYNR_SMYPS1_BMYPB2_77b2b43c_9acc25f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9acc25f1","IsMultiDynamicRange":false,"MultiDynamicRangeID":null,"MultiDynamicCollectionID":null,"SectionName":"MYPS1","BlockName":"MYPB2","VenaRangeType":5,"DimensionIdStr":"-1","MemberIdStr":"-1","DimensionId":-1,"MemberId":-1,"Inc":""},"_vena_DYNR_SMYPS1_BMYPB2_77b2b43c_9acdcce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9acdcceb","IsMultiDynamicRange":false,"MultiDynamicRangeID":null,"MultiDynamicCollectionID":null,"SectionName":"MYPS1","BlockName":"MYPB2","VenaRangeType":5,"DimensionIdStr":"-1","MemberIdStr":"-1","DimensionId":-1,"MemberId":-1,"Inc":""},"_vena_DYNR_SMYPS1_BMYPB2_77b2b43c_ab0a152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ab0a152e","IsMultiDynamicRange":false,"MultiDynamicRangeID":null,"MultiDynamicCollectionID":null,"SectionName":"MYPS1","BlockName":"MYPB2","VenaRangeType":5,"DimensionIdStr":"-1","MemberIdStr":"-1","DimensionId":-1,"MemberId":-1,"Inc":""},"_vena_DYNR_SMYPS1_BMYPB2_77b2b43c_db15cb94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db15cb94","IsMultiDynamicRange":false,"MultiDynamicRangeID":null,"MultiDynamicCollectionID":null,"SectionName":"MYPS1","BlockName":"MYPB2","VenaRangeType":5,"DimensionIdStr":"-1","MemberIdStr":"-1","DimensionId":-1,"MemberId":-1,"Inc":""},"_vena_DYNR_SMYPS1_BMYPB2_77b2b43c_ddb67172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ddb67172","IsMultiDynamicRange":false,"MultiDynamicRangeID":null,"MultiDynamicCollectionID":null,"SectionName":"MYPS1","BlockName":"MYPB2","VenaRangeType":5,"DimensionIdStr":"-1","MemberIdStr":"-1","DimensionId":-1,"MemberId":-1,"Inc":""},"_vena_DYNR_SMYPS1_BMYPB2_77b2b43c_f12102b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f12102b9","IsMultiDynamicRange":false,"MultiDynamicRangeID":null,"MultiDynamicCollectionID":null,"SectionName":"MYPS1","BlockName":"MYPB2","VenaRangeType":5,"DimensionIdStr":"-1","MemberIdStr":"-1","DimensionId":-1,"MemberId":-1,"Inc":""},"_vena_DYNR_SMYPS1_BMYPB2_7dcda52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7dcda52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7dcda52_2d06c82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cda52","DynamicRangeEntryID":"2d06c82","IsMultiDynamicRange":false,"MultiDynamicRangeID":null,"MultiDynamicCollectionID":null,"SectionName":"MYPS1","BlockName":"MYPB2","VenaRangeType":5,"DimensionIdStr":"-1","MemberIdStr":"-1","DimensionId":-1,"MemberId":-1,"Inc":""},"_vena_DYNR_SMYPS1_BMYPB2_7dcda52_4192f7a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cda52","DynamicRangeEntryID":"4192f7a3","IsMultiDynamicRange":false,"MultiDynamicRangeID":null,"MultiDynamicCollectionID":null,"SectionName":"MYPS1","BlockName":"MYPB2","VenaRangeType":5,"DimensionIdStr":"-1","MemberIdStr":"-1","DimensionId":-1,"MemberId":-1,"Inc":""},"_vena_DYNR_SMYPS1_BMYPB2_7dcda52_4619fe24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cda52","DynamicRangeEntryID":"4619fe24","IsMultiDynamicRange":false,"MultiDynamicRangeID":null,"MultiDynamicCollectionID":null,"SectionName":"MYPS1","BlockName":"MYPB2","VenaRangeType":5,"DimensionIdStr":"-1","MemberIdStr":"-1","DimensionId":-1,"MemberId":-1,"Inc":""},"_vena_DYNR_SMYPS1_BMYPB2_7dcda52_4931c2d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cda52","DynamicRangeEntryID":"4931c2d7","IsMultiDynamicRange":false,"MultiDynamicRangeID":null,"MultiDynamicCollectionID":null,"SectionName":"MYPS1","BlockName":"MYPB2","VenaRangeType":5,"DimensionIdStr":"-1","MemberIdStr":"-1","DimensionId":-1,"MemberId":-1,"Inc":""},"_vena_DYNR_SMYPS1_BMYPB2_7dcda52_4a9c04f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cda52","DynamicRangeEntryID":"4a9c04fa","IsMultiDynamicRange":false,"MultiDynamicRangeID":null,"MultiDynamicCollectionID":null,"SectionName":"MYPS1","BlockName":"MYPB2","VenaRangeType":5,"DimensionIdStr":"-1","MemberIdStr":"-1","DimensionId":-1,"MemberId":-1,"Inc":""},"_vena_DYNR_SMYPS1_BMYPB2_7dcda52_63336791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cda52","DynamicRangeEntryID":"63336791","IsMultiDynamicRange":false,"MultiDynamicRangeID":null,"MultiDynamicCollectionID":null,"SectionName":"MYPS1","BlockName":"MYPB2","VenaRangeType":5,"DimensionIdStr":"-1","MemberIdStr":"-1","DimensionId":-1,"MemberId":-1,"Inc":""},"_vena_DYNR_SMYPS1_BMYPB2_7dcda52_70bf5f8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cda52","DynamicRangeEntryID":"70bf5f8f","IsMultiDynamicRange":false,"MultiDynamicRangeID":null,"MultiDynamicCollectionID":null,"SectionName":"MYPS1","BlockName":"MYPB2","VenaRangeType":5,"DimensionIdStr":"-1","MemberIdStr":"-1","DimensionId":-1,"MemberId":-1,"Inc":""},"_vena_DYNR_SMYPS1_BMYPB2_7dcda52_75713ad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cda52","DynamicRangeEntryID":"75713add","IsMultiDynamicRange":false,"MultiDynamicRangeID":null,"MultiDynamicCollectionID":null,"SectionName":"MYPS1","BlockName":"MYPB2","VenaRangeType":5,"DimensionIdStr":"-1","MemberIdStr":"-1","DimensionId":-1,"MemberId":-1,"Inc":""},"_vena_DYNR_SMYPS1_BMYPB2_7dcda52_c6626c6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cda52","DynamicRangeEntryID":"c6626c6d","IsMultiDynamicRange":false,"MultiDynamicRangeID":null,"MultiDynamicCollectionID":null,"SectionName":"MYPS1","BlockName":"MYPB2","VenaRangeType":5,"DimensionIdStr":"-1","MemberIdStr":"-1","DimensionId":-1,"MemberId":-1,"Inc":""},"_vena_DYNR_SMYPS1_BMYPB2_7dcda52_ce865853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cda52","DynamicRangeEntryID":"ce865853","IsMultiDynamicRange":false,"MultiDynamicRangeID":null,"MultiDynamicCollectionID":null,"SectionName":"MYPS1","BlockName":"MYPB2","VenaRangeType":5,"DimensionIdStr":"-1","MemberIdStr":"-1","DimensionId":-1,"MemberId":-1,"Inc":""},"_vena_DYNR_SMYPS1_BMYPB2_7dcda52_dbeced88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cda52","DynamicRangeEntryID":"dbeced88","IsMultiDynamicRange":false,"MultiDynamicRangeID":null,"MultiDynamicCollectionID":null,"SectionName":"MYPS1","BlockName":"MYPB2","VenaRangeType":5,"DimensionIdStr":"-1","MemberIdStr":"-1","DimensionId":-1,"MemberId":-1,"Inc":""},"_vena_DYNR_SMYPS1_BMYPB2_7dcda52_f363b55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cda52","DynamicRangeEntryID":"f363b55e","IsMultiDynamicRange":false,"MultiDynamicRangeID":null,"MultiDynamicCollectionID":null,"SectionName":"MYPS1","BlockName":"MYPB2","VenaRangeType":5,"DimensionIdStr":"-1","MemberIdStr":"-1","DimensionId":-1,"MemberId":-1,"Inc":""},"_vena_DYNR_SMYPS1_BMYPB2_8f2b3550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8f2b3550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8f2b3550_26f68a97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f2b3550","DynamicRangeEntryID":"26f68a97","IsMultiDynamicRange":false,"MultiDynamicRangeID":null,"MultiDynamicCollectionID":null,"SectionName":"MYPS1","BlockName":"MYPB2","VenaRangeType":5,"DimensionIdStr":"-1","MemberIdStr":"-1","DimensionId":-1,"MemberId":-1,"Inc":""},"_vena_DYNR_SMYPS1_BMYPB2_8f2b3550_3fe75c88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f2b3550","DynamicRangeEntryID":"3fe75c88","IsMultiDynamicRange":false,"MultiDynamicRangeID":null,"MultiDynamicCollectionID":null,"SectionName":"MYPS1","BlockName":"MYPB2","VenaRangeType":5,"DimensionIdStr":"-1","MemberIdStr":"-1","DimensionId":-1,"MemberId":-1,"Inc":""},"_vena_DYNR_SMYPS1_BMYPB2_8f2b3550_9f6abf5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f2b3550","DynamicRangeEntryID":"9f6abf5d","IsMultiDynamicRange":false,"MultiDynamicRangeID":null,"MultiDynamicCollectionID":null,"SectionName":"MYPS1","BlockName":"MYPB2","VenaRangeType":5,"DimensionIdStr":"-1","MemberIdStr":"-1","DimensionId":-1,"MemberId":-1,"Inc":""},"_vena_DYNR_SMYPS1_BMYPB2_97c47ae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97c47ae8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97c47ae8_196a738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97c47ae8","DynamicRangeEntryID":"196a738","IsMultiDynamicRange":false,"MultiDynamicRangeID":null,"MultiDynamicCollectionID":null,"SectionName":"MYPS1","BlockName":"MYPB2","VenaRangeType":5,"DimensionIdStr":"-1","MemberIdStr":"-1","DimensionId":-1,"MemberId":-1,"Inc":""},"_vena_DYNR_SMYPS1_BMYPB2_97c47ae8_2978cd00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97c47ae8","DynamicRangeEntryID":"2978cd00","IsMultiDynamicRange":false,"MultiDynamicRangeID":null,"MultiDynamicCollectionID":null,"SectionName":"MYPS1","BlockName":"MYPB2","VenaRangeType":5,"DimensionIdStr":"-1","MemberIdStr":"-1","DimensionId":-1,"MemberId":-1,"Inc":""},"_vena_DYNR_SMYPS1_BMYPB2_97c47ae8_308be8c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97c47ae8","DynamicRangeEntryID":"308be8c0","IsMultiDynamicRange":false,"MultiDynamicRangeID":null,"MultiDynamicCollectionID":null,"SectionName":"MYPS1","BlockName":"MYPB2","VenaRangeType":5,"DimensionIdStr":"-1","MemberIdStr":"-1","DimensionId":-1,"MemberId":-1,"Inc":""},"_vena_DYNR_SMYPS1_BMYPB2_97c47ae8_500f6b16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97c47ae8","DynamicRangeEntryID":"500f6b16","IsMultiDynamicRange":false,"MultiDynamicRangeID":null,"MultiDynamicCollectionID":null,"SectionName":"MYPS1","BlockName":"MYPB2","VenaRangeType":5,"DimensionIdStr":"-1","MemberIdStr":"-1","DimensionId":-1,"MemberId":-1,"Inc":""},"_vena_DYNR_SMYPS1_BMYPB2_97c47ae8_96c85950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97c47ae8","DynamicRangeEntryID":"96c85950","IsMultiDynamicRange":false,"MultiDynamicRangeID":null,"MultiDynamicCollectionID":null,"SectionName":"MYPS1","BlockName":"MYPB2","VenaRangeType":5,"DimensionIdStr":"-1","MemberIdStr":"-1","DimensionId":-1,"MemberId":-1,"Inc":""},"_vena_DYNR_SMYPS1_BMYPB2_97c47ae8_c1a56f2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97c47ae8","DynamicRangeEntryID":"c1a56f2c","IsMultiDynamicRange":false,"MultiDynamicRangeID":null,"MultiDynamicCollectionID":null,"SectionName":"MYPS1","BlockName":"MYPB2","VenaRangeType":5,"DimensionIdStr":"-1","MemberIdStr":"-1","DimensionId":-1,"MemberId":-1,"Inc":""},"_vena_DYNR_SMYPS1_BMYPB2_97c47ae8_ef44ccc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97c47ae8","DynamicRangeEntryID":"ef44ccc6","IsMultiDynamicRange":false,"MultiDynamicRangeID":null,"MultiDynamicCollectionID":null,"SectionName":"MYPS1","BlockName":"MYPB2","VenaRangeType":5,"DimensionIdStr":"-1","MemberIdStr":"-1","DimensionId":-1,"MemberId":-1,"Inc":""},"_vena_DYNR_SMYPS1_BMYPB2_9998562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9998562c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9998562c_477f552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9998562c","DynamicRangeEntryID":"477f552c","IsMultiDynamicRange":false,"MultiDynamicRangeID":null,"MultiDynamicCollectionID":null,"SectionName":"MYPS1","BlockName":"MYPB2","VenaRangeType":5,"DimensionIdStr":"-1","MemberIdStr":"-1","DimensionId":-1,"MemberId":-1,"Inc":""},"_vena_DYNR_SMYPS1_BMYPB2_9998562c_9577466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9998562c","DynamicRangeEntryID":"9577466a","IsMultiDynamicRange":false,"MultiDynamicRangeID":null,"MultiDynamicCollectionID":null,"SectionName":"MYPS1","BlockName":"MYPB2","VenaRangeType":5,"DimensionIdStr":"-1","MemberIdStr":"-1","DimensionId":-1,"MemberId":-1,"Inc":""},"_vena_DYNR_SMYPS1_BMYPB2_9998562c_f187dc75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9998562c","DynamicRangeEntryID":"f187dc75","IsMultiDynamicRange":false,"MultiDynamicRangeID":null,"MultiDynamicCollectionID":null,"SectionName":"MYPS1","BlockName":"MYPB2","VenaRangeType":5,"DimensionIdStr":"-1","MemberIdStr":"-1","DimensionId":-1,"MemberId":-1,"Inc":""},"_vena_DYNR_SMYPS1_BMYPB2_9998562c_f859ee9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9998562c","DynamicRangeEntryID":"f859ee9f","IsMultiDynamicRange":false,"MultiDynamicRangeID":null,"MultiDynamicCollectionID":null,"SectionName":"MYPS1","BlockName":"MYPB2","VenaRangeType":5,"DimensionIdStr":"-1","MemberIdStr":"-1","DimensionId":-1,"MemberId":-1,"Inc":""},"_vena_DYNR_SMYPS1_BMYPB2_a6a5f39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a6a5f39c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a6a5f39c_18d0895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6a5f39c","DynamicRangeEntryID":"18d0895","IsMultiDynamicRange":false,"MultiDynamicRangeID":null,"MultiDynamicCollectionID":null,"SectionName":"MYPS1","BlockName":"MYPB2","VenaRangeType":5,"DimensionIdStr":"-1","MemberIdStr":"-1","DimensionId":-1,"MemberId":-1,"Inc":""},"_vena_DYNR_SMYPS1_BMYPB2_a6a5f39c_3d133282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6a5f39c","DynamicRangeEntryID":"3d133282","IsMultiDynamicRange":false,"MultiDynamicRangeID":null,"MultiDynamicCollectionID":null,"SectionName":"MYPS1","BlockName":"MYPB2","VenaRangeType":5,"DimensionIdStr":"-1","MemberIdStr":"-1","DimensionId":-1,"MemberId":-1,"Inc":""},"_vena_DYNR_SMYPS1_BMYPB2_a6a5f39c_42f8dc39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6a5f39c","DynamicRangeEntryID":"42f8dc39","IsMultiDynamicRange":false,"MultiDynamicRangeID":null,"MultiDynamicCollectionID":null,"SectionName":"MYPS1","BlockName":"MYPB2","VenaRangeType":5,"DimensionIdStr":"-1","MemberIdStr":"-1","DimensionId":-1,"MemberId":-1,"Inc":""},"_vena_DYNR_SMYPS1_BMYPB2_a6a5f39c_474bf7c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6a5f39c","DynamicRangeEntryID":"474bf7c9","IsMultiDynamicRange":false,"MultiDynamicRangeID":null,"MultiDynamicCollectionID":null,"SectionName":"MYPS1","BlockName":"MYPB2","VenaRangeType":5,"DimensionIdStr":"-1","MemberIdStr":"-1","DimensionId":-1,"MemberId":-1,"Inc":""},"_vena_DYNR_SMYPS1_BMYPB2_a6a5f39c_6d0e227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6a5f39c","DynamicRangeEntryID":"6d0e227","IsMultiDynamicRange":false,"MultiDynamicRangeID":null,"MultiDynamicCollectionID":null,"SectionName":"MYPS1","BlockName":"MYPB2","VenaRangeType":5,"DimensionIdStr":"-1","MemberIdStr":"-1","DimensionId":-1,"MemberId":-1,"Inc":""},"_vena_DYNR_SMYPS1_BMYPB2_a6a5f39c_913e8fc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6a5f39c","DynamicRangeEntryID":"913e8fc0","IsMultiDynamicRange":false,"MultiDynamicRangeID":null,"MultiDynamicCollectionID":null,"SectionName":"MYPS1","BlockName":"MYPB2","VenaRangeType":5,"DimensionIdStr":"-1","MemberIdStr":"-1","DimensionId":-1,"MemberId":-1,"Inc":""},"_vena_DYNR_SMYPS1_BMYPB2_a6a5f39c_996cf760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6a5f39c","DynamicRangeEntryID":"996cf760","IsMultiDynamicRange":false,"MultiDynamicRangeID":null,"MultiDynamicCollectionID":null,"SectionName":"MYPS1","BlockName":"MYPB2","VenaRangeType":5,"DimensionIdStr":"-1","MemberIdStr":"-1","DimensionId":-1,"MemberId":-1,"Inc":""},"_vena_DYNR_SMYPS1_BMYPB2_a6a5f39c_9da82c4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6a5f39c","DynamicRangeEntryID":"9da82c4c","IsMultiDynamicRange":false,"MultiDynamicRangeID":null,"MultiDynamicCollectionID":null,"SectionName":"MYPS1","BlockName":"MYPB2","VenaRangeType":5,"DimensionIdStr":"-1","MemberIdStr":"-1","DimensionId":-1,"MemberId":-1,"Inc":""},"_vena_DYNR_SMYPS1_BMYPB2_a6a5f39c_a59cef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6a5f39c","DynamicRangeEntryID":"a59ceff","IsMultiDynamicRange":false,"MultiDynamicRangeID":null,"MultiDynamicCollectionID":null,"SectionName":"MYPS1","BlockName":"MYPB2","VenaRangeType":5,"DimensionIdStr":"-1","MemberIdStr":"-1","DimensionId":-1,"MemberId":-1,"Inc":""},"_vena_DYNR_SMYPS1_BMYPB2_a6a5f39c_ab845e9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6a5f39c","DynamicRangeEntryID":"ab845e9c","IsMultiDynamicRange":false,"MultiDynamicRangeID":null,"MultiDynamicCollectionID":null,"SectionName":"MYPS1","BlockName":"MYPB2","VenaRangeType":5,"DimensionIdStr":"-1","MemberIdStr":"-1","DimensionId":-1,"MemberId":-1,"Inc":""},"_vena_DYNR_SMYPS1_BMYPB2_a6a5f39c_e37e7f38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6a5f39c","DynamicRangeEntryID":"e37e7f38","IsMultiDynamicRange":false,"MultiDynamicRangeID":null,"MultiDynamicCollectionID":null,"SectionName":"MYPS1","BlockName":"MYPB2","VenaRangeType":5,"DimensionIdStr":"-1","MemberIdStr":"-1","DimensionId":-1,"MemberId":-1,"Inc":""},"_vena_DYNR_SMYPS1_BMYPB2_c428e6f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428e6ff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c428e6ff_16db85c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16db85c0","IsMultiDynamicRange":false,"MultiDynamicRangeID":null,"MultiDynamicCollectionID":null,"SectionName":"MYPS1","BlockName":"MYPB2","VenaRangeType":5,"DimensionIdStr":"-1","MemberIdStr":"-1","DimensionId":-1,"MemberId":-1,"Inc":""},"_vena_DYNR_SMYPS1_BMYPB2_c428e6ff_1836ebd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1836ebdf","IsMultiDynamicRange":false,"MultiDynamicRangeID":null,"MultiDynamicCollectionID":null,"SectionName":"MYPS1","BlockName":"MYPB2","VenaRangeType":5,"DimensionIdStr":"-1","MemberIdStr":"-1","DimensionId":-1,"MemberId":-1,"Inc":""},"_vena_DYNR_SMYPS1_BMYPB2_c428e6ff_22d457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22d457","IsMultiDynamicRange":false,"MultiDynamicRangeID":null,"MultiDynamicCollectionID":null,"SectionName":"MYPS1","BlockName":"MYPB2","VenaRangeType":5,"DimensionIdStr":"-1","MemberIdStr":"-1","DimensionId":-1,"MemberId":-1,"Inc":""},"_vena_DYNR_SMYPS1_BMYPB2_c428e6ff_2408077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2408077a","IsMultiDynamicRange":false,"MultiDynamicRangeID":null,"MultiDynamicCollectionID":null,"SectionName":"MYPS1","BlockName":"MYPB2","VenaRangeType":5,"DimensionIdStr":"-1","MemberIdStr":"-1","DimensionId":-1,"MemberId":-1,"Inc":""},"_vena_DYNR_SMYPS1_BMYPB2_c428e6ff_2839319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2839319b","IsMultiDynamicRange":false,"MultiDynamicRangeID":null,"MultiDynamicCollectionID":null,"SectionName":"MYPS1","BlockName":"MYPB2","VenaRangeType":5,"DimensionIdStr":"-1","MemberIdStr":"-1","DimensionId":-1,"MemberId":-1,"Inc":""},"_vena_DYNR_SMYPS1_BMYPB2_c428e6ff_28ed9e62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28ed9e62","IsMultiDynamicRange":false,"MultiDynamicRangeID":null,"MultiDynamicCollectionID":null,"SectionName":"MYPS1","BlockName":"MYPB2","VenaRangeType":5,"DimensionIdStr":"-1","MemberIdStr":"-1","DimensionId":-1,"MemberId":-1,"Inc":""},"_vena_DYNR_SMYPS1_BMYPB2_c428e6ff_2bc3ff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2bc3fff","IsMultiDynamicRange":false,"MultiDynamicRangeID":null,"MultiDynamicCollectionID":null,"SectionName":"MYPS1","BlockName":"MYPB2","VenaRangeType":5,"DimensionIdStr":"-1","MemberIdStr":"-1","DimensionId":-1,"MemberId":-1,"Inc":""},"_vena_DYNR_SMYPS1_BMYPB2_c428e6ff_2df8292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2df8292","IsMultiDynamicRange":false,"MultiDynamicRangeID":null,"MultiDynamicCollectionID":null,"SectionName":"MYPS1","BlockName":"MYPB2","VenaRangeType":5,"DimensionIdStr":"-1","MemberIdStr":"-1","DimensionId":-1,"MemberId":-1,"Inc":""},"_vena_DYNR_SMYPS1_BMYPB2_c428e6ff_2ea0c530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2ea0c530","IsMultiDynamicRange":false,"MultiDynamicRangeID":null,"MultiDynamicCollectionID":null,"SectionName":"MYPS1","BlockName":"MYPB2","VenaRangeType":5,"DimensionIdStr":"-1","MemberIdStr":"-1","DimensionId":-1,"MemberId":-1,"Inc":""},"_vena_DYNR_SMYPS1_BMYPB2_c428e6ff_30032c6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30032c6b","IsMultiDynamicRange":false,"MultiDynamicRangeID":null,"MultiDynamicCollectionID":null,"SectionName":"MYPS1","BlockName":"MYPB2","VenaRangeType":5,"DimensionIdStr":"-1","MemberIdStr":"-1","DimensionId":-1,"MemberId":-1,"Inc":""},"_vena_DYNR_SMYPS1_BMYPB2_c428e6ff_366f2c2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366f2c2b","IsMultiDynamicRange":false,"MultiDynamicRangeID":null,"MultiDynamicCollectionID":null,"SectionName":"MYPS1","BlockName":"MYPB2","VenaRangeType":5,"DimensionIdStr":"-1","MemberIdStr":"-1","DimensionId":-1,"MemberId":-1,"Inc":""},"_vena_DYNR_SMYPS1_BMYPB2_c428e6ff_3a96e512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3a96e512","IsMultiDynamicRange":false,"MultiDynamicRangeID":null,"MultiDynamicCollectionID":null,"SectionName":"MYPS1","BlockName":"MYPB2","VenaRangeType":5,"DimensionIdStr":"-1","MemberIdStr":"-1","DimensionId":-1,"MemberId":-1,"Inc":""},"_vena_DYNR_SMYPS1_BMYPB2_c428e6ff_472d9141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472d9141","IsMultiDynamicRange":false,"MultiDynamicRangeID":null,"MultiDynamicCollectionID":null,"SectionName":"MYPS1","BlockName":"MYPB2","VenaRangeType":5,"DimensionIdStr":"-1","MemberIdStr":"-1","DimensionId":-1,"MemberId":-1,"Inc":""},"_vena_DYNR_SMYPS1_BMYPB2_c428e6ff_48733a3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48733a3a","IsMultiDynamicRange":false,"MultiDynamicRangeID":null,"MultiDynamicCollectionID":null,"SectionName":"MYPS1","BlockName":"MYPB2","VenaRangeType":5,"DimensionIdStr":"-1","MemberIdStr":"-1","DimensionId":-1,"MemberId":-1,"Inc":""},"_vena_DYNR_SMYPS1_BMYPB2_c428e6ff_4fc6f2f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4fc6f2fd","IsMultiDynamicRange":false,"MultiDynamicRangeID":null,"MultiDynamicCollectionID":null,"SectionName":"MYPS1","BlockName":"MYPB2","VenaRangeType":5,"DimensionIdStr":"-1","MemberIdStr":"-1","DimensionId":-1,"MemberId":-1,"Inc":""},"_vena_DYNR_SMYPS1_BMYPB2_c428e6ff_50cc3f0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50cc3f0f","IsMultiDynamicRange":false,"MultiDynamicRangeID":null,"MultiDynamicCollectionID":null,"SectionName":"MYPS1","BlockName":"MYPB2","VenaRangeType":5,"DimensionIdStr":"-1","MemberIdStr":"-1","DimensionId":-1,"MemberId":-1,"Inc":""},"_vena_DYNR_SMYPS1_BMYPB2_c428e6ff_517106f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517106f4","IsMultiDynamicRange":false,"MultiDynamicRangeID":null,"MultiDynamicCollectionID":null,"SectionName":"MYPS1","BlockName":"MYPB2","VenaRangeType":5,"DimensionIdStr":"-1","MemberIdStr":"-1","DimensionId":-1,"MemberId":-1,"Inc":""},"_vena_DYNR_SMYPS1_BMYPB2_c428e6ff_52b6cab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52b6cab2","IsMultiDynamicRange":false,"MultiDynamicRangeID":null,"MultiDynamicCollectionID":null,"SectionName":"MYPS1","BlockName":"MYPB2","VenaRangeType":5,"DimensionIdStr":"-1","MemberIdStr":"-1","DimensionId":-1,"MemberId":-1,"Inc":""},"_vena_DYNR_SMYPS1_BMYPB2_c428e6ff_5e4a633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5e4a633c","IsMultiDynamicRange":false,"MultiDynamicRangeID":null,"MultiDynamicCollectionID":null,"SectionName":"MYPS1","BlockName":"MYPB2","VenaRangeType":5,"DimensionIdStr":"-1","MemberIdStr":"-1","DimensionId":-1,"MemberId":-1,"Inc":""},"_vena_DYNR_SMYPS1_BMYPB2_c428e6ff_5f99f78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5f99f78b","IsMultiDynamicRange":false,"MultiDynamicRangeID":null,"MultiDynamicCollectionID":null,"SectionName":"MYPS1","BlockName":"MYPB2","VenaRangeType":5,"DimensionIdStr":"-1","MemberIdStr":"-1","DimensionId":-1,"MemberId":-1,"Inc":""},"_vena_DYNR_SMYPS1_BMYPB2_c428e6ff_60df3909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60df3909","IsMultiDynamicRange":false,"MultiDynamicRangeID":null,"MultiDynamicCollectionID":null,"SectionName":"MYPS1","BlockName":"MYPB2","VenaRangeType":5,"DimensionIdStr":"-1","MemberIdStr":"-1","DimensionId":-1,"MemberId":-1,"Inc":""},"_vena_DYNR_SMYPS1_BMYPB2_c428e6ff_6269b577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6269b577","IsMultiDynamicRange":false,"MultiDynamicRangeID":null,"MultiDynamicCollectionID":null,"SectionName":"MYPS1","BlockName":"MYPB2","VenaRangeType":5,"DimensionIdStr":"-1","MemberIdStr":"-1","DimensionId":-1,"MemberId":-1,"Inc":""},"_vena_DYNR_SMYPS1_BMYPB2_c428e6ff_7384a1e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7384a1e6","IsMultiDynamicRange":false,"MultiDynamicRangeID":null,"MultiDynamicCollectionID":null,"SectionName":"MYPS1","BlockName":"MYPB2","VenaRangeType":5,"DimensionIdStr":"-1","MemberIdStr":"-1","DimensionId":-1,"MemberId":-1,"Inc":""},"_vena_DYNR_SMYPS1_BMYPB2_c428e6ff_7ed790b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7ed790bd","IsMultiDynamicRange":false,"MultiDynamicRangeID":null,"MultiDynamicCollectionID":null,"SectionName":"MYPS1","BlockName":"MYPB2","VenaRangeType":5,"DimensionIdStr":"-1","MemberIdStr":"-1","DimensionId":-1,"MemberId":-1,"Inc":""},"_vena_DYNR_SMYPS1_BMYPB2_c428e6ff_7ee5dc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7ee5dc5","IsMultiDynamicRange":false,"MultiDynamicRangeID":null,"MultiDynamicCollectionID":null,"SectionName":"MYPS1","BlockName":"MYPB2","VenaRangeType":5,"DimensionIdStr":"-1","MemberIdStr":"-1","DimensionId":-1,"MemberId":-1,"Inc":""},"_vena_DYNR_SMYPS1_BMYPB2_c428e6ff_81dbb230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81dbb230","IsMultiDynamicRange":false,"MultiDynamicRangeID":null,"MultiDynamicCollectionID":null,"SectionName":"MYPS1","BlockName":"MYPB2","VenaRangeType":5,"DimensionIdStr":"-1","MemberIdStr":"-1","DimensionId":-1,"MemberId":-1,"Inc":""},"_vena_DYNR_SMYPS1_BMYPB2_c428e6ff_85434b97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85434b97","IsMultiDynamicRange":false,"MultiDynamicRangeID":null,"MultiDynamicCollectionID":null,"SectionName":"MYPS1","BlockName":"MYPB2","VenaRangeType":5,"DimensionIdStr":"-1","MemberIdStr":"-1","DimensionId":-1,"MemberId":-1,"Inc":""},"_vena_DYNR_SMYPS1_BMYPB2_c428e6ff_8715752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8715752f","IsMultiDynamicRange":false,"MultiDynamicRangeID":null,"MultiDynamicCollectionID":null,"SectionName":"MYPS1","BlockName":"MYPB2","VenaRangeType":5,"DimensionIdStr":"-1","MemberIdStr":"-1","DimensionId":-1,"MemberId":-1,"Inc":""},"_vena_DYNR_SMYPS1_BMYPB2_c428e6ff_96e691e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96e691ed","IsMultiDynamicRange":false,"MultiDynamicRangeID":null,"MultiDynamicCollectionID":null,"SectionName":"MYPS1","BlockName":"MYPB2","VenaRangeType":5,"DimensionIdStr":"-1","MemberIdStr":"-1","DimensionId":-1,"MemberId":-1,"Inc":""},"_vena_DYNR_SMYPS1_BMYPB2_c428e6ff_9b6e53b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9b6e53b0","IsMultiDynamicRange":false,"MultiDynamicRangeID":null,"MultiDynamicCollectionID":null,"SectionName":"MYPS1","BlockName":"MYPB2","VenaRangeType":5,"DimensionIdStr":"-1","MemberIdStr":"-1","DimensionId":-1,"MemberId":-1,"Inc":""},"_vena_DYNR_SMYPS1_BMYPB2_c428e6ff_a21c5b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a21c5b9","IsMultiDynamicRange":false,"MultiDynamicRangeID":null,"MultiDynamicCollectionID":null,"SectionName":"MYPS1","BlockName":"MYPB2","VenaRangeType":5,"DimensionIdStr":"-1","MemberIdStr":"-1","DimensionId":-1,"MemberId":-1,"Inc":""},"_vena_DYNR_SMYPS1_BMYPB2_c428e6ff_a5c400a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a5c400a5","IsMultiDynamicRange":false,"MultiDynamicRangeID":null,"MultiDynamicCollectionID":null,"SectionName":"MYPS1","BlockName":"MYPB2","VenaRangeType":5,"DimensionIdStr":"-1","MemberIdStr":"-1","DimensionId":-1,"MemberId":-1,"Inc":""},"_vena_DYNR_SMYPS1_BMYPB2_c428e6ff_a9c5e47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a9c5e47c","IsMultiDynamicRange":false,"MultiDynamicRangeID":null,"MultiDynamicCollectionID":null,"SectionName":"MYPS1","BlockName":"MYPB2","VenaRangeType":5,"DimensionIdStr":"-1","MemberIdStr":"-1","DimensionId":-1,"MemberId":-1,"Inc":""},"_vena_DYNR_SMYPS1_BMYPB2_c428e6ff_ac332500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ac332500","IsMultiDynamicRange":false,"MultiDynamicRangeID":null,"MultiDynamicCollectionID":null,"SectionName":"MYPS1","BlockName":"MYPB2","VenaRangeType":5,"DimensionIdStr":"-1","MemberIdStr":"-1","DimensionId":-1,"MemberId":-1,"Inc":""},"_vena_DYNR_SMYPS1_BMYPB2_c428e6ff_b1f88b8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b1f88b8f","IsMultiDynamicRange":false,"MultiDynamicRangeID":null,"MultiDynamicCollectionID":null,"SectionName":"MYPS1","BlockName":"MYPB2","VenaRangeType":5,"DimensionIdStr":"-1","MemberIdStr":"-1","DimensionId":-1,"MemberId":-1,"Inc":""},"_vena_DYNR_SMYPS1_BMYPB2_c428e6ff_b501af8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b501af8c","IsMultiDynamicRange":false,"MultiDynamicRangeID":null,"MultiDynamicCollectionID":null,"SectionName":"MYPS1","BlockName":"MYPB2","VenaRangeType":5,"DimensionIdStr":"-1","MemberIdStr":"-1","DimensionId":-1,"MemberId":-1,"Inc":""},"_vena_DYNR_SMYPS1_BMYPB2_c428e6ff_b5240e93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b5240e93","IsMultiDynamicRange":false,"MultiDynamicRangeID":null,"MultiDynamicCollectionID":null,"SectionName":"MYPS1","BlockName":"MYPB2","VenaRangeType":5,"DimensionIdStr":"-1","MemberIdStr":"-1","DimensionId":-1,"MemberId":-1,"Inc":""},"_vena_DYNR_SMYPS1_BMYPB2_c428e6ff_b808cef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b808cef7","IsMultiDynamicRange":false,"MultiDynamicRangeID":null,"MultiDynamicCollectionID":null,"SectionName":"MYPS1","BlockName":"MYPB2","VenaRangeType":5,"DimensionIdStr":"-1","MemberIdStr":"-1","DimensionId":-1,"MemberId":-1,"Inc":""},"_vena_DYNR_SMYPS1_BMYPB2_c428e6ff_b960dad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b960dada","IsMultiDynamicRange":false,"MultiDynamicRangeID":null,"MultiDynamicCollectionID":null,"SectionName":"MYPS1","BlockName":"MYPB2","VenaRangeType":5,"DimensionIdStr":"-1","MemberIdStr":"-1","DimensionId":-1,"MemberId":-1,"Inc":""},"_vena_DYNR_SMYPS1_BMYPB2_c428e6ff_ba663a19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ba663a19","IsMultiDynamicRange":false,"MultiDynamicRangeID":null,"MultiDynamicCollectionID":null,"SectionName":"MYPS1","BlockName":"MYPB2","VenaRangeType":5,"DimensionIdStr":"-1","MemberIdStr":"-1","DimensionId":-1,"MemberId":-1,"Inc":""},"_vena_DYNR_SMYPS1_BMYPB2_c428e6ff_bd997093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bd997093","IsMultiDynamicRange":false,"MultiDynamicRangeID":null,"MultiDynamicCollectionID":null,"SectionName":"MYPS1","BlockName":"MYPB2","VenaRangeType":5,"DimensionIdStr":"-1","MemberIdStr":"-1","DimensionId":-1,"MemberId":-1,"Inc":""},"_vena_DYNR_SMYPS1_BMYPB2_c428e6ff_c033e23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c033e23f","IsMultiDynamicRange":false,"MultiDynamicRangeID":null,"MultiDynamicCollectionID":null,"SectionName":"MYPS1","BlockName":"MYPB2","VenaRangeType":5,"DimensionIdStr":"-1","MemberIdStr":"-1","DimensionId":-1,"MemberId":-1,"Inc":""},"_vena_DYNR_SMYPS1_BMYPB2_c428e6ff_c3c61a9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c3c61a9e","IsMultiDynamicRange":false,"MultiDynamicRangeID":null,"MultiDynamicCollectionID":null,"SectionName":"MYPS1","BlockName":"MYPB2","VenaRangeType":5,"DimensionIdStr":"-1","MemberIdStr":"-1","DimensionId":-1,"MemberId":-1,"Inc":""},"_vena_DYNR_SMYPS1_BMYPB2_c428e6ff_c62d7309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c62d7309","IsMultiDynamicRange":false,"MultiDynamicRangeID":null,"MultiDynamicCollectionID":null,"SectionName":"MYPS1","BlockName":"MYPB2","VenaRangeType":5,"DimensionIdStr":"-1","MemberIdStr":"-1","DimensionId":-1,"MemberId":-1,"Inc":""},"_vena_DYNR_SMYPS1_BMYPB2_c428e6ff_cfbee3c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cfbee3cb","IsMultiDynamicRange":false,"MultiDynamicRangeID":null,"MultiDynamicCollectionID":null,"SectionName":"MYPS1","BlockName":"MYPB2","VenaRangeType":5,"DimensionIdStr":"-1","MemberIdStr":"-1","DimensionId":-1,"MemberId":-1,"Inc":""},"_vena_DYNR_SMYPS1_BMYPB2_c428e6ff_d5a22747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d5a22747","IsMultiDynamicRange":false,"MultiDynamicRangeID":null,"MultiDynamicCollectionID":null,"SectionName":"MYPS1","BlockName":"MYPB2","VenaRangeType":5,"DimensionIdStr":"-1","MemberIdStr":"-1","DimensionId":-1,"MemberId":-1,"Inc":""},"_vena_DYNR_SMYPS1_BMYPB2_c428e6ff_d88169e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d88169ea","IsMultiDynamicRange":false,"MultiDynamicRangeID":null,"MultiDynamicCollectionID":null,"SectionName":"MYPS1","BlockName":"MYPB2","VenaRangeType":5,"DimensionIdStr":"-1","MemberIdStr":"-1","DimensionId":-1,"MemberId":-1,"Inc":""},"_vena_DYNR_SMYPS1_BMYPB2_c428e6ff_db133994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db133994","IsMultiDynamicRange":false,"MultiDynamicRangeID":null,"MultiDynamicCollectionID":null,"SectionName":"MYPS1","BlockName":"MYPB2","VenaRangeType":5,"DimensionIdStr":"-1","MemberIdStr":"-1","DimensionId":-1,"MemberId":-1,"Inc":""},"_vena_DYNR_SMYPS1_BMYPB2_c428e6ff_ddba8f91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ddba8f91","IsMultiDynamicRange":false,"MultiDynamicRangeID":null,"MultiDynamicCollectionID":null,"SectionName":"MYPS1","BlockName":"MYPB2","VenaRangeType":5,"DimensionIdStr":"-1","MemberIdStr":"-1","DimensionId":-1,"MemberId":-1,"Inc":""},"_vena_DYNR_SMYPS1_BMYPB2_c428e6ff_deac12e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deac12eb","IsMultiDynamicRange":false,"MultiDynamicRangeID":null,"MultiDynamicCollectionID":null,"SectionName":"MYPS1","BlockName":"MYPB2","VenaRangeType":5,"DimensionIdStr":"-1","MemberIdStr":"-1","DimensionId":-1,"MemberId":-1,"Inc":""},"_vena_DYNR_SMYPS1_BMYPB2_c428e6ff_dff89517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dff89517","IsMultiDynamicRange":false,"MultiDynamicRangeID":null,"MultiDynamicCollectionID":null,"SectionName":"MYPS1","BlockName":"MYPB2","VenaRangeType":5,"DimensionIdStr":"-1","MemberIdStr":"-1","DimensionId":-1,"MemberId":-1,"Inc":""},"_vena_DYNR_SMYPS1_BMYPB2_c428e6ff_e5ce3551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e5ce3551","IsMultiDynamicRange":false,"MultiDynamicRangeID":null,"MultiDynamicCollectionID":null,"SectionName":"MYPS1","BlockName":"MYPB2","VenaRangeType":5,"DimensionIdStr":"-1","MemberIdStr":"-1","DimensionId":-1,"MemberId":-1,"Inc":""},"_vena_DYNR_SMYPS1_BMYPB2_c428e6ff_e925aa67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e925aa67","IsMultiDynamicRange":false,"MultiDynamicRangeID":null,"MultiDynamicCollectionID":null,"SectionName":"MYPS1","BlockName":"MYPB2","VenaRangeType":5,"DimensionIdStr":"-1","MemberIdStr":"-1","DimensionId":-1,"MemberId":-1,"Inc":""},"_vena_DYNR_SMYPS1_BMYPB2_c428e6ff_ebb6418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ebb6418c","IsMultiDynamicRange":false,"MultiDynamicRangeID":null,"MultiDynamicCollectionID":null,"SectionName":"MYPS1","BlockName":"MYPB2","VenaRangeType":5,"DimensionIdStr":"-1","MemberIdStr":"-1","DimensionId":-1,"MemberId":-1,"Inc":""},"_vena_DYNR_SMYPS1_BMYPB2_c428e6ff_f540aa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f540aae","IsMultiDynamicRange":false,"MultiDynamicRangeID":null,"MultiDynamicCollectionID":null,"SectionName":"MYPS1","BlockName":"MYPB2","VenaRangeType":5,"DimensionIdStr":"-1","MemberIdStr":"-1","DimensionId":-1,"MemberId":-1,"Inc":""},"_vena_DYNR_SMYPS1_BMYPB2_c428e6ff_fd2116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fd2116f","IsMultiDynamicRange":false,"MultiDynamicRangeID":null,"MultiDynamicCollectionID":null,"SectionName":"MYPS1","BlockName":"MYPB2","VenaRangeType":5,"DimensionIdStr":"-1","MemberIdStr":"-1","DimensionId":-1,"MemberId":-1,"Inc":""},"_vena_DYNR_SMYPS1_BMYPB2_d610969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610969a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d610969a_12197b98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12197b98","IsMultiDynamicRange":false,"MultiDynamicRangeID":null,"MultiDynamicCollectionID":null,"SectionName":"MYPS1","BlockName":"MYPB2","VenaRangeType":5,"DimensionIdStr":"-1","MemberIdStr":"-1","DimensionId":-1,"MemberId":-1,"Inc":""},"_vena_DYNR_SMYPS1_BMYPB2_d610969a_1e2a8434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1e2a8434","IsMultiDynamicRange":false,"MultiDynamicRangeID":null,"MultiDynamicCollectionID":null,"SectionName":"MYPS1","BlockName":"MYPB2","VenaRangeType":5,"DimensionIdStr":"-1","MemberIdStr":"-1","DimensionId":-1,"MemberId":-1,"Inc":""},"_vena_DYNR_SMYPS1_BMYPB2_d610969a_22ec2c33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22ec2c33","IsMultiDynamicRange":false,"MultiDynamicRangeID":null,"MultiDynamicCollectionID":null,"SectionName":"MYPS1","BlockName":"MYPB2","VenaRangeType":5,"DimensionIdStr":"-1","MemberIdStr":"-1","DimensionId":-1,"MemberId":-1,"Inc":""},"_vena_DYNR_SMYPS1_BMYPB2_d610969a_699da417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699da417","IsMultiDynamicRange":false,"MultiDynamicRangeID":null,"MultiDynamicCollectionID":null,"SectionName":"MYPS1","BlockName":"MYPB2","VenaRangeType":5,"DimensionIdStr":"-1","MemberIdStr":"-1","DimensionId":-1,"MemberId":-1,"Inc":""},"_vena_DYNR_SMYPS1_BMYPB2_d610969a_6ae66a02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6ae66a02","IsMultiDynamicRange":false,"MultiDynamicRangeID":null,"MultiDynamicCollectionID":null,"SectionName":"MYPS1","BlockName":"MYPB2","VenaRangeType":5,"DimensionIdStr":"-1","MemberIdStr":"-1","DimensionId":-1,"MemberId":-1,"Inc":""},"_vena_DYNR_SMYPS1_BMYPB2_d610969a_7df290d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7df290db","IsMultiDynamicRange":false,"MultiDynamicRangeID":null,"MultiDynamicCollectionID":null,"SectionName":"MYPS1","BlockName":"MYPB2","VenaRangeType":5,"DimensionIdStr":"-1","MemberIdStr":"-1","DimensionId":-1,"MemberId":-1,"Inc":""},"_vena_DYNR_SMYPS1_BMYPB2_d610969a_841c0c75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841c0c75","IsMultiDynamicRange":false,"MultiDynamicRangeID":null,"MultiDynamicCollectionID":null,"SectionName":"MYPS1","BlockName":"MYPB2","VenaRangeType":5,"DimensionIdStr":"-1","MemberIdStr":"-1","DimensionId":-1,"MemberId":-1,"Inc":""},"_vena_DYNR_SMYPS1_BMYPB2_d610969a_8cfaa95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8cfaa95f","IsMultiDynamicRange":false,"MultiDynamicRangeID":null,"MultiDynamicCollectionID":null,"SectionName":"MYPS1","BlockName":"MYPB2","VenaRangeType":5,"DimensionIdStr":"-1","MemberIdStr":"-1","DimensionId":-1,"MemberId":-1,"Inc":""},"_vena_DYNR_SMYPS1_BMYPB2_d610969a_8f472b7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8f472b7e","IsMultiDynamicRange":false,"MultiDynamicRangeID":null,"MultiDynamicCollectionID":null,"SectionName":"MYPS1","BlockName":"MYPB2","VenaRangeType":5,"DimensionIdStr":"-1","MemberIdStr":"-1","DimensionId":-1,"MemberId":-1,"Inc":""},"_vena_DYNR_SMYPS1_BMYPB2_d610969a_9158c7a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9158c7a3","IsMultiDynamicRange":false,"MultiDynamicRangeID":null,"MultiDynamicCollectionID":null,"SectionName":"MYPS1","BlockName":"MYPB2","VenaRangeType":5,"DimensionIdStr":"-1","MemberIdStr":"-1","DimensionId":-1,"MemberId":-1,"Inc":""},"_vena_DYNR_SMYPS1_BMYPB2_d610969a_b5e29d35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b5e29d35","IsMultiDynamicRange":false,"MultiDynamicRangeID":null,"MultiDynamicCollectionID":null,"SectionName":"MYPS1","BlockName":"MYPB2","VenaRangeType":5,"DimensionIdStr":"-1","MemberIdStr":"-1","DimensionId":-1,"MemberId":-1,"Inc":""},"_vena_DYNR_SMYPS1_BMYPB2_d610969a_cc12aba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cc12abae","IsMultiDynamicRange":false,"MultiDynamicRangeID":null,"MultiDynamicCollectionID":null,"SectionName":"MYPS1","BlockName":"MYPB2","VenaRangeType":5,"DimensionIdStr":"-1","MemberIdStr":"-1","DimensionId":-1,"MemberId":-1,"Inc":""},"_vena_DYNR_SMYPS1_BMYPB2_d610969a_cc70fb6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cc70fb6c","IsMultiDynamicRange":false,"MultiDynamicRangeID":null,"MultiDynamicCollectionID":null,"SectionName":"MYPS1","BlockName":"MYPB2","VenaRangeType":5,"DimensionIdStr":"-1","MemberIdStr":"-1","DimensionId":-1,"MemberId":-1,"Inc":""},"_vena_DYNR_SMYPS1_BMYPB2_d610969a_ea940de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ea940dec","IsMultiDynamicRange":false,"MultiDynamicRangeID":null,"MultiDynamicCollectionID":null,"SectionName":"MYPS1","BlockName":"MYPB2","VenaRangeType":5,"DimensionIdStr":"-1","MemberIdStr":"-1","DimensionId":-1,"MemberId":-1,"Inc":""},"_vena_DYNR_SMYPS1_BMYPB2_d610969a_f23fb5b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f23fb5b4","IsMultiDynamicRange":false,"MultiDynamicRangeID":null,"MultiDynamicCollectionID":null,"SectionName":"MYPS1","BlockName":"MYPB2","VenaRangeType":5,"DimensionIdStr":"-1","MemberIdStr":"-1","DimensionId":-1,"MemberId":-1,"Inc":""},"_vena_DYNR_SMYPS1_BMYPB2_d610969a_fce50000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fce50000","IsMultiDynamicRange":false,"MultiDynamicRangeID":null,"MultiDynamicCollectionID":null,"SectionName":"MYPS1","BlockName":"MYPB2","VenaRangeType":5,"DimensionIdStr":"-1","MemberIdStr":"-1","DimensionId":-1,"MemberId":-1,"Inc":""},"_vena_DYNR_SMYPS1_BMYPB2_e1b0d136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1b0d136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e1b0d136_2054c315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1b0d136","DynamicRangeEntryID":"2054c315","IsMultiDynamicRange":false,"MultiDynamicRangeID":null,"MultiDynamicCollectionID":null,"SectionName":"MYPS1","BlockName":"MYPB2","VenaRangeType":5,"DimensionIdStr":"-1","MemberIdStr":"-1","DimensionId":-1,"MemberId":-1,"Inc":""},"_vena_DYNR_SMYPS1_BMYPB2_e1b0d136_4adf95a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1b0d136","DynamicRangeEntryID":"4adf95a9","IsMultiDynamicRange":false,"MultiDynamicRangeID":null,"MultiDynamicCollectionID":null,"SectionName":"MYPS1","BlockName":"MYPB2","VenaRangeType":5,"DimensionIdStr":"-1","MemberIdStr":"-1","DimensionId":-1,"MemberId":-1,"Inc":""},"_vena_DYNR_SMYPS1_BMYPB2_e1b0d136_547e8705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1b0d136","DynamicRangeEntryID":"547e8705","IsMultiDynamicRange":false,"MultiDynamicRangeID":null,"MultiDynamicCollectionID":null,"SectionName":"MYPS1","BlockName":"MYPB2","VenaRangeType":5,"DimensionIdStr":"-1","MemberIdStr":"-1","DimensionId":-1,"MemberId":-1,"Inc":""},"_vena_DYNR_SMYPS1_BMYPB2_e1b0d136_6f1fd02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1b0d136","DynamicRangeEntryID":"6f1fd02b","IsMultiDynamicRange":false,"MultiDynamicRangeID":null,"MultiDynamicCollectionID":null,"SectionName":"MYPS1","BlockName":"MYPB2","VenaRangeType":5,"DimensionIdStr":"-1","MemberIdStr":"-1","DimensionId":-1,"MemberId":-1,"Inc":""},"_vena_DYNR_SMYPS1_BMYPB2_e1b0d136_75d3e213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1b0d136","DynamicRangeEntryID":"75d3e213","IsMultiDynamicRange":false,"MultiDynamicRangeID":null,"MultiDynamicCollectionID":null,"SectionName":"MYPS1","BlockName":"MYPB2","VenaRangeType":5,"DimensionIdStr":"-1","MemberIdStr":"-1","DimensionId":-1,"MemberId":-1,"Inc":""},"_vena_DYNR_SMYPS1_BMYPB2_e1b0d136_7c636d3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1b0d136","DynamicRangeEntryID":"7c636d3b","IsMultiDynamicRange":false,"MultiDynamicRangeID":null,"MultiDynamicCollectionID":null,"SectionName":"MYPS1","BlockName":"MYPB2","VenaRangeType":5,"DimensionIdStr":"-1","MemberIdStr":"-1","DimensionId":-1,"MemberId":-1,"Inc":""},"_vena_DYNR_SMYPS1_BMYPB2_e1b0d136_97cbc8c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1b0d136","DynamicRangeEntryID":"97cbc8c8","IsMultiDynamicRange":false,"MultiDynamicRangeID":null,"MultiDynamicCollectionID":null,"SectionName":"MYPS1","BlockName":"MYPB2","VenaRangeType":5,"DimensionIdStr":"-1","MemberIdStr":"-1","DimensionId":-1,"MemberId":-1,"Inc":""},"_vena_DYNR_SMYPS1_BMYPB2_e1b0d136_9b06167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1b0d136","DynamicRangeEntryID":"9b06167f","IsMultiDynamicRange":false,"MultiDynamicRangeID":null,"MultiDynamicCollectionID":null,"SectionName":"MYPS1","BlockName":"MYPB2","VenaRangeType":5,"DimensionIdStr":"-1","MemberIdStr":"-1","DimensionId":-1,"MemberId":-1,"Inc":""},"_vena_DYNR_SMYPS1_BMYPB2_e1b0d136_b6f81484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1b0d136","DynamicRangeEntryID":"b6f81484","IsMultiDynamicRange":false,"MultiDynamicRangeID":null,"MultiDynamicCollectionID":null,"SectionName":"MYPS1","BlockName":"MYPB2","VenaRangeType":5,"DimensionIdStr":"-1","MemberIdStr":"-1","DimensionId":-1,"MemberId":-1,"Inc":""},"_vena_DYNR_SMYPS1_BMYPB2_e1b0d136_e793db4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1b0d136","DynamicRangeEntryID":"e793db4e","IsMultiDynamicRange":false,"MultiDynamicRangeID":null,"MultiDynamicCollectionID":null,"SectionName":"MYPS1","BlockName":"MYPB2","VenaRangeType":5,"DimensionIdStr":"-1","MemberIdStr":"-1","DimensionId":-1,"MemberId":-1,"Inc":""},"_vena_DYNR_SMYPS1_BMYPB2_ebbfa504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bbfa504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ebbfa504_477e9f28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bfa504","DynamicRangeEntryID":"477e9f28","IsMultiDynamicRange":false,"MultiDynamicRangeID":null,"MultiDynamicCollectionID":null,"SectionName":"MYPS1","BlockName":"MYPB2","VenaRangeType":5,"DimensionIdStr":"-1","MemberIdStr":"-1","DimensionId":-1,"MemberId":-1,"Inc":""},"_vena_DYNR_SMYPS1_BMYPB2_ebbfa504_709c0d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bfa504","DynamicRangeEntryID":"709c0d3f","IsMultiDynamicRange":false,"MultiDynamicRangeID":null,"MultiDynamicCollectionID":null,"SectionName":"MYPS1","BlockName":"MYPB2","VenaRangeType":5,"DimensionIdStr":"-1","MemberIdStr":"-1","DimensionId":-1,"MemberId":-1,"Inc":""},"_vena_DYNR_SMYPS1_BMYPB2_ebbfa504_777d0194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bfa504","DynamicRangeEntryID":"777d0194","IsMultiDynamicRange":false,"MultiDynamicRangeID":null,"MultiDynamicCollectionID":null,"SectionName":"MYPS1","BlockName":"MYPB2","VenaRangeType":5,"DimensionIdStr":"-1","MemberIdStr":"-1","DimensionId":-1,"MemberId":-1,"Inc":""},"_vena_DYNR_SMYPS1_BMYPB2_ebbfa504_7c90b0d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bfa504","DynamicRangeEntryID":"7c90b0d4","IsMultiDynamicRange":false,"MultiDynamicRangeID":null,"MultiDynamicCollectionID":null,"SectionName":"MYPS1","BlockName":"MYPB2","VenaRangeType":5,"DimensionIdStr":"-1","MemberIdStr":"-1","DimensionId":-1,"MemberId":-1,"Inc":""},"_vena_DYNR_SMYPS1_BMYPB2_ebbfa504_7ce86316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bfa504","DynamicRangeEntryID":"7ce86316","IsMultiDynamicRange":false,"MultiDynamicRangeID":null,"MultiDynamicCollectionID":null,"SectionName":"MYPS1","BlockName":"MYPB2","VenaRangeType":5,"DimensionIdStr":"-1","MemberIdStr":"-1","DimensionId":-1,"MemberId":-1,"Inc":""},"_vena_DYNR_SMYPS1_BMYPB2_ebbfa504_baf3a28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bfa504","DynamicRangeEntryID":"baf3a28c","IsMultiDynamicRange":false,"MultiDynamicRangeID":null,"MultiDynamicCollectionID":null,"SectionName":"MYPS1","BlockName":"MYPB2","VenaRangeType":5,"DimensionIdStr":"-1","MemberIdStr":"-1","DimensionId":-1,"MemberId":-1,"Inc":""},"_vena_DYNR_SMYPS1_BMYPB2_ebbfa504_bb5bb5c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bfa504","DynamicRangeEntryID":"bb5bb5c7","IsMultiDynamicRange":false,"MultiDynamicRangeID":null,"MultiDynamicCollectionID":null,"SectionName":"MYPS1","BlockName":"MYPB2","VenaRangeType":5,"DimensionIdStr":"-1","MemberIdStr":"-1","DimensionId":-1,"MemberId":-1,"Inc":""},"_vena_DYNR_SMYPS1_BMYPB2_ebbfa504_bd7a7b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bfa504","DynamicRangeEntryID":"bd7a7b2","IsMultiDynamicRange":false,"MultiDynamicRangeID":null,"MultiDynamicCollectionID":null,"SectionName":"MYPS1","BlockName":"MYPB2","VenaRangeType":5,"DimensionIdStr":"-1","MemberIdStr":"-1","DimensionId":-1,"MemberId":-1,"Inc":""},"_vena_DYNR_SMYPS1_BMYPB2_ebbfa504_e2cfebe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bfa504","DynamicRangeEntryID":"e2cfebeb","IsMultiDynamicRange":false,"MultiDynamicRangeID":null,"MultiDynamicCollectionID":null,"SectionName":"MYPS1","BlockName":"MYPB2","VenaRangeType":5,"DimensionIdStr":"-1","MemberIdStr":"-1","DimensionId":-1,"MemberId":-1,"Inc":""},"_vena_DYNR_SMYPS1_BMYPB2_ebbfa504_f517ddc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bfa504","DynamicRangeEntryID":"f517ddcb","IsMultiDynamicRange":false,"MultiDynamicRangeID":null,"MultiDynamicCollectionID":null,"SectionName":"MYPS1","BlockName":"MYPB2","VenaRangeType":5,"DimensionIdStr":"-1","MemberIdStr":"-1","DimensionId":-1,"MemberId":-1,"Inc":""},"_vena_DYNR_SMYPS1_BMYPB2_ebbfa504_fd828a8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bfa504","DynamicRangeEntryID":"fd828a8a","IsMultiDynamicRange":false,"MultiDynamicRangeID":null,"MultiDynamicCollectionID":null,"SectionName":"MYPS1","BlockName":"MYPB2","VenaRangeType":5,"DimensionIdStr":"-1","MemberIdStr":"-1","DimensionId":-1,"MemberId":-1,"Inc":""},"_vena_DYNR_SPayrollS1_BPayrollB3_c92c7476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92c7476","DynamicRangeEntryID":null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136f5c0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136f5c0b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15c4fe72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15c4fe72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16bd071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16bd071a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237e73a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237e73a9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2b2d0514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2b2d0514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3655b8e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3655b8ed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38ef4c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38ef4c4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3981fe87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3981fe87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3ab019e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3ab019e7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3b5e248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3b5e248b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3c9fd9b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3c9fd9bb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3dc7b305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3dc7b305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4173565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4173565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42b0f627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42b0f627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48884953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48884953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4d1872d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4d1872d9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4e5c2a69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4e5c2a69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4fcd049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4fcd049b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50d97a01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50d97a01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541d43d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541d43d1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5a931637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5a931637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61bb8d78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61bb8d78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639525d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639525d7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643b1768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643b1768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6fdf0569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6fdf0569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70f4da95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70f4da95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74db7673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74db7673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75093009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75093009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77fdbab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77fdbabb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7a3a1376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7a3a1376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7e5733e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7e5733e3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7f3b906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7f3b906b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8c364931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8c364931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8d7c4ee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8d7c4eef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a07d9365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a07d9365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ac16567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ac16567e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adbee8e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adbee8ec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ae9560c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ae9560ce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b1c5ef2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b1c5ef2a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b83b447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b83b447d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b92cff59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b92cff59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bea99349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bea99349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bf851791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bf851791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c7c50123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c7c50123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c83aef64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c83aef64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d09fb0e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d09fb0e5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d281cc8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d281cc8f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d29a264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d29a264e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d9872419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d9872419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dd6f045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dd6f045e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e3286cc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e3286cce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e6b6ba46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e6b6ba46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f54eb6a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f54eb6a3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f851c4e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f851c4ea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fadbea0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fadbea0b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ff419250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ff419250","IsMultiDynamicRange":false,"MultiDynamicRangeID":null,"MultiDynamicCollectionID":null,"SectionName":"PayrollS1","BlockName":"PayrollB3","VenaRangeType":5,"DimensionIdStr":"-1","MemberIdStr":"-1","DimensionId":-1,"MemberId":-1,"Inc":""},"_vena_GraphsS1_GraphsB1_C_8_720177941305491561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GraphsB1","VenaRangeType":2,"DimensionIdStr":"8","MemberIdStr":"720177941305491561","DimensionId":8,"MemberId":720177941305491561,"Inc":""},"_vena_GraphsS1_GraphsB1_R_5_730606489714950144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GraphsB1","VenaRangeType":1,"DimensionIdStr":"5","MemberIdStr":"730606489714950144","DimensionId":5,"MemberId":730606489714950144,"Inc":""},"_vena_GraphsS1_GraphsB1_R_5_730606513492459520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GraphsB1","VenaRangeType":1,"DimensionIdStr":"5","MemberIdStr":"730606513492459520","DimensionId":5,"MemberId":730606513492459520,"Inc":""},"_vena_GraphsS1_P_2_720177941070610503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","VenaRangeType":0,"DimensionIdStr":"2","MemberIdStr":"720177941070610503","DimensionId":2,"MemberId":720177941070610503,"Inc":""},"_vena_GraphsS1_P_3_720177941083193402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","VenaRangeType":0,"DimensionIdStr":"3","MemberIdStr":"720177941083193402","DimensionId":3,"MemberId":720177941083193402,"Inc":""},"_vena_GraphsS1_P_4_720177941095776277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","VenaRangeType":0,"DimensionIdStr":"4","MemberIdStr":"720177941095776277","DimensionId":4,"MemberId":720177941095776277,"Inc":""},"_vena_GraphsS1_P_6_720177941255159927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","VenaRangeType":0,"DimensionIdStr":"6","MemberIdStr":"720177941255159927","DimensionId":6,"MemberId":720177941255159927,"Inc":""},"_vena_GraphsS1_P_7_720177941267742850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","VenaRangeType":0,"DimensionIdStr":"7","MemberIdStr":"720177941267742850","DimensionId":7,"MemberId":720177941267742850,"Inc":""},"_vena_GraphsS1_P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","VenaRangeType":0,"DimensionIdStr":"FV","MemberIdStr":"56493ffece784c5db4cd0fd3b40a250d","DimensionId":-1,"MemberId":-1,"Inc":""},"_vena_GraphsS2_GraphsB1_C_FV_a398e917565c475b8f0c5e9ebb5e002d_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GraphsB1","VenaRangeType":2,"DimensionIdStr":"FV","MemberIdStr":"a398e917565c475b8f0c5e9ebb5e002d","DimensionId":-1,"MemberId":-1,"Inc":"4"},"_vena_GraphsS2_GraphsB1_C_FV_a398e917565c475b8f0c5e9ebb5e002d_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GraphsB1","VenaRangeType":2,"DimensionIdStr":"FV","MemberIdStr":"a398e917565c475b8f0c5e9ebb5e002d","DimensionId":-1,"MemberId":-1,"Inc":"5"},"_vena_GraphsS2_GraphsB1_C_FV_a398e917565c475b8f0c5e9ebb5e002d_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GraphsB1","VenaRangeType":2,"DimensionIdStr":"FV","MemberIdStr":"a398e917565c475b8f0c5e9ebb5e002d","DimensionId":-1,"MemberId":-1,"Inc":"6"},"_vena_GraphsS2_GraphsB1_C_FV_a398e917565c475b8f0c5e9ebb5e002d_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GraphsB1","VenaRangeType":2,"DimensionIdStr":"FV","MemberIdStr":"a398e917565c475b8f0c5e9ebb5e002d","DimensionId":-1,"MemberId":-1,"Inc":"7"},"_vena_GraphsS2_GraphsB1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GraphsB1","VenaRangeType":2,"DimensionIdStr":"FV","MemberIdStr":"e1c3a244dc3d4f149ecdf7d748811086","DimensionId":-1,"MemberId":-1,"Inc":"4"},"_vena_GraphsS2_GraphsB1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GraphsB1","VenaRangeType":2,"DimensionIdStr":"FV","MemberIdStr":"e1c3a244dc3d4f149ecdf7d748811086","DimensionId":-1,"MemberId":-1,"Inc":"5"},"_vena_GraphsS2_GraphsB1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GraphsB1","VenaRangeType":2,"DimensionIdStr":"FV","MemberIdStr":"e1c3a244dc3d4f149ecdf7d748811086","DimensionId":-1,"MemberId":-1,"Inc":"6"},"_vena_GraphsS2_GraphsB1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GraphsB1","VenaRangeType":2,"DimensionIdStr":"FV","MemberIdStr":"e1c3a244dc3d4f149ecdf7d748811086","DimensionId":-1,"MemberId":-1,"Inc":"7"},"_vena_GraphsS2_GraphsB1_R_5_720177941133525044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GraphsB1","VenaRangeType":1,"DimensionIdStr":"5","MemberIdStr":"720177941133525044","DimensionId":5,"MemberId":720177941133525044,"Inc":""},"_vena_GraphsS2_P_2_720177941070610468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","VenaRangeType":0,"DimensionIdStr":"2","MemberIdStr":"720177941070610468","DimensionId":2,"MemberId":720177941070610468,"Inc":""},"_vena_GraphsS2_P_6_720177941255159882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","VenaRangeType":0,"DimensionIdStr":"6","MemberIdStr":"720177941255159882","DimensionId":6,"MemberId":720177941255159882,"Inc":""},"_vena_GraphsS2_P_7_720177941267742840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","VenaRangeType":0,"DimensionIdStr":"7","MemberIdStr":"720177941267742840","DimensionId":7,"MemberId":720177941267742840,"Inc":""},"_vena_GraphsS2_P_8_720177941305491498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","VenaRangeType":0,"DimensionIdStr":"8","MemberIdStr":"720177941305491498","DimensionId":8,"MemberId":720177941305491498,"Inc":""},"_vena_GraphsS2_P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","VenaRangeType":0,"DimensionIdStr":"FV","MemberIdStr":"56493ffece784c5db4cd0fd3b40a250d","DimensionId":-1,"MemberId":-1,"Inc":""},"_vena_GraphsS3_GraphsB1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2,"DimensionIdStr":"8","MemberIdStr":"720177941305491604","DimensionId":8,"MemberId":720177941305491604,"Inc":""},"_vena_GraphsS3_GraphsB1_R_5_720177941099970647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720177941099970647","DimensionId":5,"MemberId":720177941099970647,"Inc":""},"_vena_GraphsS3_GraphsB1_R_5_720177941112553524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720177941112553524","DimensionId":5,"MemberId":720177941112553524,"Inc":""},"_vena_GraphsS3_GraphsB1_R_5_720177941120942130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720177941120942130","DimensionId":5,"MemberId":720177941120942130,"Inc":""},"_vena_GraphsS3_GraphsB1_R_5_720177941125136389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720177941125136389","DimensionId":5,"MemberId":720177941125136389,"Inc":""},"_vena_GraphsS3_GraphsB1_R_5_720177941125136392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720177941125136392","DimensionId":5,"MemberId":720177941125136392,"Inc":""},"_vena_GraphsS3_GraphsB1_R_5_720177941125136418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720177941125136418","DimensionId":5,"MemberId":720177941125136418,"Inc":""},"_vena_GraphsS3_GraphsB1_R_5_720177941125136431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720177941125136431","DimensionId":5,"MemberId":720177941125136431,"Inc":""},"_vena_GraphsS3_GraphsB1_R_5_720177941125136435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720177941125136435","DimensionId":5,"MemberId":720177941125136435,"Inc":""},"_vena_GraphsS3_GraphsB1_R_5_720177941125136523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720177941125136523","DimensionId":5,"MemberId":720177941125136523,"Inc":""},"_vena_GraphsS3_GraphsB1_R_5_720177941125136526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720177941125136526","DimensionId":5,"MemberId":720177941125136526,"Inc":""},"_vena_GraphsS3_GraphsB1_R_5_720177941129330710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720177941129330710","DimensionId":5,"MemberId":720177941129330710,"Inc":""},"_vena_GraphsS3_GraphsB1_R_5_720177941137719441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720177941137719441","DimensionId":5,"MemberId":720177941137719441,"Inc":""},"_vena_GraphsS3_GraphsB1_R_5_720177941137719444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720177941137719444","DimensionId":5,"MemberId":720177941137719444,"Inc":""},"_vena_GraphsS3_GraphsB1_R_5_720792858247823360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720792858247823360","DimensionId":5,"MemberId":720792858247823360,"Inc":""},"_vena_GraphsS3_GraphsB1_R_5_720795664812212224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720795664812212224","DimensionId":5,"MemberId":720795664812212224,"Inc":""},"_vena_GraphsS3_P_3_720177941083193402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","VenaRangeType":0,"DimensionIdStr":"3","MemberIdStr":"720177941083193402","DimensionId":3,"MemberId":720177941083193402,"Inc":""},"_vena_GraphsS3_P_6_720177941255159927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","VenaRangeType":0,"DimensionIdStr":"6","MemberIdStr":"720177941255159927","DimensionId":6,"MemberId":720177941255159927,"Inc":""},"_vena_GraphsS3_P_7_720177941267742850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","VenaRangeType":0,"DimensionIdStr":"7","MemberIdStr":"720177941267742850","DimensionId":7,"MemberId":720177941267742850,"Inc":""},"_vena_GraphsS3_P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","VenaRangeType":0,"DimensionIdStr":"FV","MemberIdStr":"56493ffece784c5db4cd0fd3b40a250d","DimensionId":-1,"MemberId":-1,"Inc":""},"_vena_GraphsS3_P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","VenaRangeType":0,"DimensionIdStr":"FV","MemberIdStr":"e1c3a244dc3d4f149ecdf7d748811086","DimensionId":-1,"MemberId":-1,"Inc":""},"_vena_GraphsS3_P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","VenaRangeType":0,"DimensionIdStr":"FV","MemberIdStr":"e3545e3dcc52420a84dcdae3a23a4597","DimensionId":-1,"MemberId":-1,"Inc":""},"_vena_LI_SPayrollS1_BPayrollB1_65bf0cd0":{"SourceGlobalVariableId":-1,"SourceFormVariableId":"00000000-0000-0000-0000-000000000000","IsPageVariable":false,"IsLineItemDetailEnabled":true,"LineItemDetailOrder":0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2_80f7cbbe":{"SourceGlobalVariableId":-1,"SourceFormVariableId":"00000000-0000-0000-0000-000000000000","IsPageVariable":false,"IsLineItemDetailEnabled":true,"LineItemDetailOrder":0,"LineItemID":"80f7cbbe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4,"DimensionIdStr":"-1","MemberIdStr":"-1","DimensionId":-1,"MemberId":-1,"Inc":""},"_vena_LI_SRatesS1_BRatesB2_95c3f711":{"SourceGlobalVariableId":-1,"SourceFormVariableId":"00000000-0000-0000-0000-000000000000","IsPageVariable":false,"IsLineItemDetailEnabled":true,"LineItemDetailOrder":0,"LineItemID":"95c3f711"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4,"DimensionIdStr":"-1","MemberIdStr":"-1","DimensionId":-1,"MemberId":-1,"Inc":""},"_vena_MultiSiteS1_MultiSiteB1_C_1_720177941049638930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720177941049638930","DimensionId":1,"MemberId":720177941049638930,"Inc":""},"_vena_MultiSiteS1_MultiSiteB1_C_1_720177941049638930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720177941049638930","DimensionId":1,"MemberId":720177941049638930,"Inc":"1"},"_vena_MultiSiteS1_MultiSiteB1_C_1_720177941049638930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720177941049638930","DimensionId":1,"MemberId":720177941049638930,"Inc":"2"},"_vena_MultiSiteS1_MultiSiteB1_C_1_720177941049638930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720177941049638930","DimensionId":1,"MemberId":720177941049638930,"Inc":"3"},"_vena_MultiSiteS1_MultiSiteB1_C_1_720177941049638930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720177941049638930","DimensionId":1,"MemberId":720177941049638930,"Inc":"4"},"_vena_MultiSiteS1_MultiSiteB1_C_1_720177941049638930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720177941049638930","DimensionId":1,"MemberId":720177941049638930,"Inc":"5"},"_vena_MultiSiteS1_MultiSiteB1_C_1_720177941049638930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720177941049638930","DimensionId":1,"MemberId":720177941049638930,"Inc":"6"},"_vena_MultiSiteS1_MultiSiteB1_C_1_720177941049638930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720177941049638930","DimensionId":1,"MemberId":720177941049638930,"Inc":"7"},"_vena_MultiSiteS1_MultiSiteB1_C_1_720177941049638930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720177941049638930","DimensionId":1,"MemberId":720177941049638930,"Inc":"8"},"_vena_MultiSiteS1_MultiSiteB1_C_1_720177941049638930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720177941049638930","DimensionId":1,"MemberId":720177941049638930,"Inc":"9"},"_vena_MultiSiteS1_MultiSiteB1_C_8_720177941305491564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720177941305491564","DimensionId":8,"MemberId":720177941305491564,"Inc":""},"_vena_MultiSiteS1_MultiSiteB1_C_8_720177941305491564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720177941305491564","DimensionId":8,"MemberId":720177941305491564,"Inc":"1"},"_vena_MultiSiteS1_MultiSiteB1_C_8_720177941305491564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720177941305491564","DimensionId":8,"MemberId":720177941305491564,"Inc":"2"},"_vena_MultiSiteS1_MultiSiteB1_C_8_720177941305491564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720177941305491564","DimensionId":8,"MemberId":720177941305491564,"Inc":"3"},"_vena_MultiSiteS1_MultiSiteB1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"},"_vena_MultiSiteS1_MultiSiteB1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1"},"_vena_MultiSiteS1_MultiSiteB1_C_8_720177941305491604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10"},"_vena_MultiSiteS1_MultiSiteB1_C_8_720177941305491604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11"},"_vena_MultiSiteS1_MultiSiteB1_C_8_720177941305491604_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12"},"_vena_MultiSiteS1_MultiSiteB1_C_8_720177941305491604_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13"},"_vena_MultiSiteS1_MultiSiteB1_C_8_720177941305491604_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14"},"_vena_MultiSiteS1_MultiSiteB1_C_8_720177941305491604_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15"},"_vena_MultiSiteS1_MultiSiteB1_C_8_720177941305491604_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16"},"_vena_MultiSiteS1_MultiSiteB1_C_8_720177941305491604_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17"},"_vena_MultiSiteS1_MultiSiteB1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4"},"_vena_MultiSiteS1_MultiSiteB1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5"},"_vena_MultiSiteS1_MultiSiteB1_C_8_720177941305491604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6"},"_vena_MultiSiteS1_MultiSiteB1_C_8_720177941305491604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7"},"_vena_MultiSiteS1_MultiSiteB1_C_8_720177941305491604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8"},"_vena_MultiSiteS1_MultiSiteB1_C_8_720177941305491604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9"},"_vena_MultiSiteS1_MultiSiteB1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"},"_vena_MultiSiteS1_MultiSiteB1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"},"_vena_MultiSiteS1_MultiSiteB1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10"},"_vena_MultiSiteS1_MultiSiteB1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11"},"_vena_MultiSiteS1_MultiSiteB1_C_FV_e1c3a244dc3d4f149ecdf7d748811086_12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12"},"_vena_MultiSiteS1_MultiSiteB1_C_FV_e1c3a244dc3d4f149ecdf7d748811086_13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13"},"_vena_MultiSiteS1_MultiSiteB1_C_FV_e1c3a244dc3d4f149ecdf7d748811086_14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14"},"_vena_MultiSiteS1_MultiSiteB1_C_FV_e1c3a244dc3d4f149ecdf7d748811086_15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15"},"_vena_MultiSiteS1_MultiSiteB1_C_FV_e1c3a244dc3d4f149ecdf7d748811086_16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16"},"_vena_MultiSiteS1_MultiSiteB1_C_FV_e1c3a244dc3d4f149ecdf7d748811086_17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17"},"_vena_MultiSiteS1_MultiSiteB1_C_FV_e1c3a244dc3d4f149ecdf7d748811086_18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18"},"_vena_MultiSiteS1_MultiSiteB1_C_FV_e1c3a244dc3d4f149ecdf7d748811086_19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19"},"_vena_MultiSiteS1_MultiSiteB1_C_FV_e1c3a244dc3d4f149ecdf7d748811086_20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20"},"_vena_MultiSiteS1_MultiSiteB1_C_FV_e1c3a244dc3d4f149ecdf7d748811086_21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21"},"_vena_MultiSiteS1_MultiSiteB1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4"},"_vena_MultiSiteS1_MultiSiteB1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5"},"_vena_MultiSiteS1_MultiSiteB1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6"},"_vena_MultiSiteS1_MultiSiteB1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7"},"_vena_MultiSiteS1_MultiSiteB1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8"},"_vena_MultiSiteS1_MultiSiteB1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9"},"_vena_MultiSiteS1_MultiSiteB1_C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"},"_vena_MultiSiteS1_MultiSiteB1_C_FV_e3545e3dcc52420a84dcdae3a23a4597_1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"},"_vena_MultiSiteS1_MultiSiteB1_C_FV_e3545e3dcc52420a84dcdae3a23a4597_10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10"},"_vena_MultiSiteS1_MultiSiteB1_C_FV_e3545e3dcc52420a84dcdae3a23a4597_11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11"},"_vena_MultiSiteS1_MultiSiteB1_C_FV_e3545e3dcc52420a84dcdae3a23a4597_12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12"},"_vena_MultiSiteS1_MultiSiteB1_C_FV_e3545e3dcc52420a84dcdae3a23a4597_13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13"},"_vena_MultiSiteS1_MultiSiteB1_C_FV_e3545e3dcc52420a84dcdae3a23a4597_14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14"},"_vena_MultiSiteS1_MultiSiteB1_C_FV_e3545e3dcc52420a84dcdae3a23a4597_15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15"},"_vena_MultiSiteS1_MultiSiteB1_C_FV_e3545e3dcc52420a84dcdae3a23a4597_16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16"},"_vena_MultiSiteS1_MultiSiteB1_C_FV_e3545e3dcc52420a84dcdae3a23a4597_17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17"},"_vena_MultiSiteS1_MultiSiteB1_C_FV_e3545e3dcc52420a84dcdae3a23a4597_18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18"},"_vena_MultiSiteS1_MultiSiteB1_C_FV_e3545e3dcc52420a84dcdae3a23a4597_19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19"},"_vena_MultiSiteS1_MultiSiteB1_C_FV_e3545e3dcc52420a84dcdae3a23a4597_20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20"},"_vena_MultiSiteS1_MultiSiteB1_C_FV_e3545e3dcc52420a84dcdae3a23a4597_21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21"},"_vena_MultiSiteS1_MultiSiteB1_C_FV_e3545e3dcc52420a84dcdae3a23a4597_4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4"},"_vena_MultiSiteS1_MultiSiteB1_C_FV_e3545e3dcc52420a84dcdae3a23a4597_5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5"},"_vena_MultiSiteS1_MultiSiteB1_C_FV_e3545e3dcc52420a84dcdae3a23a4597_6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6"},"_vena_MultiSiteS1_MultiSiteB1_C_FV_e3545e3dcc52420a84dcdae3a23a4597_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7"},"_vena_MultiSiteS1_MultiSiteB1_C_FV_e3545e3dcc52420a84dcdae3a23a4597_8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8"},"_vena_MultiSiteS1_MultiSiteB1_C_FV_e3545e3dcc52420a84dcdae3a23a4597_9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9"},"_vena_MultiSiteS1_MultiSiteB1_R_5_720177941099970669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720177941099970669","DimensionId":5,"MemberId":720177941099970669,"Inc":""},"_vena_MultiSiteS1_MultiSiteB1_R_5_720177941104164898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720177941104164898","DimensionId":5,"MemberId":720177941104164898,"Inc":""},"_vena_MultiSiteS1_MultiSiteB1_R_5_720177941104164901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720177941104164901","DimensionId":5,"MemberId":720177941104164901,"Inc":""},"_vena_MultiSiteS1_MultiSiteB1_R_5_720177941104164983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720177941104164983","DimensionId":5,"MemberId":720177941104164983,"Inc":""},"_vena_MultiSiteS1_MultiSiteB1_R_5_720177941104164991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720177941104164991","DimensionId":5,"MemberId":720177941104164991,"Inc":""},"_vena_MultiSiteS1_MultiSiteB1_R_5_720177941104164996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720177941104164996","DimensionId":5,"MemberId":720177941104164996,"Inc":""},"_vena_MultiSiteS1_MultiSiteB1_R_5_720177941112553481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720177941112553481","DimensionId":5,"MemberId":720177941112553481,"Inc":""},"_vena_MultiSiteS1_MultiSiteB1_R_5_720177941112553512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720177941112553512","DimensionId":5,"MemberId":720177941112553512,"Inc":""},"_vena_MultiSiteS1_MultiSiteB1_R_5_720177941116747842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720177941116747842","DimensionId":5,"MemberId":720177941116747842,"Inc":""},"_vena_MultiSiteS1_MultiSiteB1_R_5_720177941116747917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720177941116747917","DimensionId":5,"MemberId":720177941116747917,"Inc":""},"_vena_MultiSiteS1_MultiSiteB1_R_5_720177941116747920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720177941116747920","DimensionId":5,"MemberId":720177941116747920,"Inc":""},"_vena_MultiSiteS1_MultiSiteB1_R_5_720177941120942166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720177941120942166","DimensionId":5,"MemberId":720177941120942166,"Inc":""},"_vena_MultiSiteS1_MultiSiteB1_R_5_720177941125136495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720177941125136495","DimensionId":5,"MemberId":720177941125136495,"Inc":""},"_vena_MultiSiteS1_MultiSiteB1_R_5_720177941129330772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720177941129330772","DimensionId":5,"MemberId":720177941129330772,"Inc":""},"_vena_MultiSiteS1_MultiSiteB1_R_5_720177941129330775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720177941129330775","DimensionId":5,"MemberId":720177941129330775,"Inc":""},"_vena_MultiSiteS1_MultiSiteB1_R_5_720177941133525048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720177941133525048","DimensionId":5,"MemberId":720177941133525048,"Inc":""},"_vena_MultiSiteS1_MultiSiteB1_R_5_720177941133525051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720177941133525051","DimensionId":5,"MemberId":720177941133525051,"Inc":""},"_vena_MultiSiteS1_MultiSiteB1_R_5_720177941137719437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720177941137719437","DimensionId":5,"MemberId":720177941137719437,"Inc":""},"_vena_MultiSiteS1_MultiSiteB1_R_5_720177941141913614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720177941141913614","DimensionId":5,"MemberId":720177941141913614,"Inc":""},"_vena_MultiSiteS1_MultiSiteB1_R_5_720177941141913621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720177941141913621","DimensionId":5,"MemberId":720177941141913621,"Inc":""},"_vena_MultiSiteS1_MultiSiteB1_R_FV_42f34b52efc14701904e2bd69b949ebb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"},"_vena_MultiSiteS1_MultiSiteB1_R_FV_42f34b52efc14701904e2bd69b949ebb_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"},"_vena_MultiSiteS1_MultiSiteB1_R_FV_42f34b52efc14701904e2bd69b949ebb_151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151"},"_vena_MultiSiteS1_MultiSiteB1_R_FV_42f34b52efc14701904e2bd69b949ebb_152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152"},"_vena_MultiSiteS1_MultiSiteB1_R_FV_42f34b52efc14701904e2bd69b949ebb_153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153"},"_vena_MultiSiteS1_MultiSiteB1_R_FV_42f34b52efc14701904e2bd69b949ebb_154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154"},"_vena_MultiSiteS1_MultiSiteB1_R_FV_42f34b52efc14701904e2bd69b949ebb_155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155"},"_vena_MultiSiteS1_MultiSiteB1_R_FV_42f34b52efc14701904e2bd69b949ebb_156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156"},"_vena_MultiSiteS1_MultiSiteB1_R_FV_42f34b52efc14701904e2bd69b949ebb_158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158"},"_vena_MultiSiteS1_MultiSiteB1_R_FV_42f34b52efc14701904e2bd69b949ebb_160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160"},"_vena_MultiSiteS1_MultiSiteB1_R_FV_42f34b52efc14701904e2bd69b949ebb_161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161"},"_vena_MultiSiteS1_MultiSiteB1_R_FV_42f34b52efc14701904e2bd69b949ebb_162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162"},"_vena_MultiSiteS1_MultiSiteB1_R_FV_42f34b52efc14701904e2bd69b949ebb_163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163"},"_vena_MultiSiteS1_MultiSiteB1_R_FV_42f34b52efc14701904e2bd69b949ebb_164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164"},"_vena_MultiSiteS1_MultiSiteB1_R_FV_42f34b52efc14701904e2bd69b949ebb_165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165"},"_vena_MultiSiteS1_MultiSiteB1_R_FV_42f34b52efc14701904e2bd69b949ebb_166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166"},"_vena_MultiSiteS1_MultiSiteB1_R_FV_42f34b52efc14701904e2bd69b949ebb_167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167"},"_vena_MultiSiteS1_MultiSiteB1_R_FV_42f34b52efc14701904e2bd69b949ebb_168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168"},"_vena_MultiSiteS1_MultiSiteB1_R_FV_42f34b52efc14701904e2bd69b949ebb_169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169"},"_vena_MultiSiteS1_MultiSiteB1_R_FV_42f34b52efc14701904e2bd69b949ebb_170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170"},"_vena_MultiSiteS1_MultiSiteB1_R_FV_42f34b52efc14701904e2bd69b949ebb_171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171"},"_vena_MultiSiteS1_MultiSiteB1_R_FV_42f34b52efc14701904e2bd69b949ebb_172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172"},"_vena_MultiSiteS1_MultiSiteB1_R_FV_42f34b52efc14701904e2bd69b949ebb_173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173"},"_vena_MultiSiteS1_MultiSiteB1_R_FV_42f34b52efc14701904e2bd69b949ebb_174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174"},"_vena_MultiSiteS1_MultiSiteB1_R_FV_42f34b52efc14701904e2bd69b949ebb_175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175"},"_vena_MultiSiteS1_MultiSiteB1_R_FV_42f34b52efc14701904e2bd69b949ebb_176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176"},"_vena_MultiSiteS1_MultiSiteB1_R_FV_42f34b52efc14701904e2bd69b949ebb_177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177"},"_vena_MultiSiteS1_MultiSiteB1_R_FV_42f34b52efc14701904e2bd69b949ebb_178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178"},"_vena_MultiSiteS1_MultiSiteB1_R_FV_42f34b52efc14701904e2bd69b949ebb_179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179"},"_vena_MultiSiteS1_MultiSiteB1_R_FV_42f34b52efc14701904e2bd69b949ebb_180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180"},"_vena_MultiSiteS1_MultiSiteB1_R_FV_42f34b52efc14701904e2bd69b949ebb_181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181"},"_vena_MultiSiteS1_MultiSiteB1_R_FV_42f34b52efc14701904e2bd69b949ebb_182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182"},"_vena_MultiSiteS1_MultiSiteB1_R_FV_42f34b52efc14701904e2bd69b949ebb_183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183"},"_vena_MultiSiteS1_MultiSiteB1_R_FV_42f34b52efc14701904e2bd69b949ebb_184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184"},"_vena_MultiSiteS1_MultiSiteB1_R_FV_42f34b52efc14701904e2bd69b949ebb_185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185"},"_vena_MultiSiteS1_MultiSiteB1_R_FV_42f34b52efc14701904e2bd69b949ebb_186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186"},"_vena_MultiSiteS1_MultiSiteB1_R_FV_42f34b52efc14701904e2bd69b949ebb_187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187"},"_vena_MultiSiteS1_MultiSiteB1_R_FV_42f34b52efc14701904e2bd69b949ebb_188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188"},"_vena_MultiSiteS1_MultiSiteB1_R_FV_42f34b52efc14701904e2bd69b949ebb_189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189"},"_vena_MultiSiteS1_MultiSiteB1_R_FV_42f34b52efc14701904e2bd69b949ebb_190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190"},"_vena_MultiSiteS1_MultiSiteB1_R_FV_42f34b52efc14701904e2bd69b949ebb_191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191"},"_vena_MultiSiteS1_MultiSiteB1_R_FV_42f34b52efc14701904e2bd69b949ebb_192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192"},"_vena_MultiSiteS1_MultiSiteB1_R_FV_42f34b52efc14701904e2bd69b949ebb_193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193"},"_vena_MultiSiteS1_MultiSiteB1_R_FV_42f34b52efc14701904e2bd69b949ebb_194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194"},"_vena_MultiSiteS1_MultiSiteB1_R_FV_42f34b52efc14701904e2bd69b949ebb_195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195"},"_vena_MultiSiteS1_MultiSiteB1_R_FV_42f34b52efc14701904e2bd69b949ebb_196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196"},"_vena_MultiSiteS1_MultiSiteB1_R_FV_42f34b52efc14701904e2bd69b949ebb_197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197"},"_vena_MultiSiteS1_MultiSiteB1_R_FV_42f34b52efc14701904e2bd69b949ebb_198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198"},"_vena_MultiSiteS1_MultiSiteB1_R_FV_42f34b52efc14701904e2bd69b949ebb_199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199"},"_vena_MultiSiteS1_MultiSiteB1_R_FV_42f34b52efc14701904e2bd69b949ebb_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"},"_vena_MultiSiteS1_MultiSiteB1_R_FV_42f34b52efc14701904e2bd69b949ebb_200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200"},"_vena_MultiSiteS1_MultiSiteB1_R_FV_42f34b52efc14701904e2bd69b949ebb_201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201"},"_vena_MultiSiteS1_MultiSiteB1_R_FV_42f34b52efc14701904e2bd69b949ebb_202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202"},"_vena_MultiSiteS1_MultiSiteB1_R_FV_42f34b52efc14701904e2bd69b949ebb_203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203"},"_vena_MultiSiteS1_MultiSiteB1_R_FV_42f34b52efc14701904e2bd69b949ebb_204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204"},"_vena_MultiSiteS1_MultiSiteB1_R_FV_42f34b52efc14701904e2bd69b949ebb_205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205"},"_vena_MultiSiteS1_MultiSiteB1_R_FV_42f34b52efc14701904e2bd69b949ebb_206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206"},"_vena_MultiSiteS1_MultiSiteB1_R_FV_42f34b52efc14701904e2bd69b949ebb_207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207"},"_vena_MultiSiteS1_MultiSiteB1_R_FV_42f34b52efc14701904e2bd69b949ebb_208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208"},"_vena_MultiSiteS1_MultiSiteB1_R_FV_42f34b52efc14701904e2bd69b949ebb_209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209"},"_vena_MultiSiteS1_MultiSiteB1_R_FV_42f34b52efc14701904e2bd69b949ebb_210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210"},"_vena_MultiSiteS1_MultiSiteB1_R_FV_42f34b52efc14701904e2bd69b949ebb_211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211"},"_vena_MultiSiteS1_MultiSiteB1_R_FV_42f34b52efc14701904e2bd69b949ebb_212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212"},"_vena_MultiSiteS1_MultiSiteB1_R_FV_42f34b52efc14701904e2bd69b949ebb_213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213"},"_vena_MultiSiteS1_MultiSiteB1_R_FV_42f34b52efc14701904e2bd69b949ebb_214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214"},"_vena_MultiSiteS1_MultiSiteB1_R_FV_42f34b52efc14701904e2bd69b949ebb_215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215"},"_vena_MultiSiteS1_MultiSiteB1_R_FV_42f34b52efc14701904e2bd69b949ebb_216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216"},"_vena_MultiSiteS1_MultiSiteB1_R_FV_42f34b52efc14701904e2bd69b949ebb_217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217"},"_vena_MultiSiteS1_MultiSiteB1_R_FV_42f34b52efc14701904e2bd69b949ebb_218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218"},"_vena_MultiSiteS1_MultiSiteB1_R_FV_42f34b52efc14701904e2bd69b949ebb_219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219"},"_vena_MultiSiteS1_MultiSiteB1_R_FV_42f34b52efc14701904e2bd69b949ebb_220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220"},"_vena_MultiSiteS1_MultiSiteB1_R_FV_42f34b52efc14701904e2bd69b949ebb_221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221"},"_vena_MultiSiteS1_MultiSiteB1_R_FV_42f34b52efc14701904e2bd69b949ebb_222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222"},"_vena_MultiSiteS1_MultiSiteB1_R_FV_42f34b52efc14701904e2bd69b949ebb_223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223"},"_vena_MultiSiteS1_MultiSiteB1_R_FV_42f34b52efc14701904e2bd69b949ebb_224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224"},"_vena_MultiSiteS1_MultiSiteB1_R_FV_42f34b52efc14701904e2bd69b949ebb_225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225"},"_vena_MultiSiteS1_MultiSiteB1_R_FV_42f34b52efc14701904e2bd69b949ebb_226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226"},"_vena_MultiSiteS1_MultiSiteB1_R_FV_42f34b52efc14701904e2bd69b949ebb_227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227"},"_vena_MultiSiteS1_MultiSiteB1_R_FV_42f34b52efc14701904e2bd69b949ebb_228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228"},"_vena_MultiSiteS1_MultiSiteB1_R_FV_42f34b52efc14701904e2bd69b949ebb_229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229"},"_vena_MultiSiteS1_MultiSiteB1_R_FV_42f34b52efc14701904e2bd69b949ebb_230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230"},"_vena_MultiSiteS1_MultiSiteB1_R_FV_42f34b52efc14701904e2bd69b949ebb_231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231"},"_vena_MultiSiteS1_MultiSiteB1_R_FV_42f34b52efc14701904e2bd69b949ebb_232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232"},"_vena_MultiSiteS1_MultiSiteB1_R_FV_42f34b52efc14701904e2bd69b949ebb_233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233"},"_vena_MultiSiteS1_MultiSiteB1_R_FV_42f34b52efc14701904e2bd69b949ebb_234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234"},"_vena_MultiSiteS1_MultiSiteB1_R_FV_42f34b52efc14701904e2bd69b949ebb_235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235"},"_vena_MultiSiteS1_MultiSiteB1_R_FV_42f34b52efc14701904e2bd69b949ebb_236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236"},"_vena_MultiSiteS1_MultiSiteB1_R_FV_42f34b52efc14701904e2bd69b949ebb_237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237"},"_vena_MultiSiteS1_MultiSiteB1_R_FV_42f34b52efc14701904e2bd69b949ebb_238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238"},"_vena_MultiSiteS1_MultiSiteB1_R_FV_42f34b52efc14701904e2bd69b949ebb_239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239"},"_vena_MultiSiteS1_MultiSiteB1_R_FV_42f34b52efc14701904e2bd69b949ebb_240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240"},"_vena_MultiSiteS1_MultiSiteB1_R_FV_42f34b52efc14701904e2bd69b949ebb_241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241"},"_vena_MultiSiteS1_MultiSiteB1_R_FV_42f34b52efc14701904e2bd69b949ebb_242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242"},"_vena_MultiSiteS1_MultiSiteB1_R_FV_42f34b52efc14701904e2bd69b949ebb_243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243"},"_vena_MultiSiteS1_MultiSiteB1_R_FV_42f34b52efc14701904e2bd69b949ebb_244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244"},"_vena_MultiSiteS1_MultiSiteB1_R_FV_42f34b52efc14701904e2bd69b949ebb_245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245"},"_vena_MultiSiteS1_MultiSiteB1_R_FV_42f34b52efc14701904e2bd69b949ebb_246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246"},"_vena_MultiSiteS1_MultiSiteB1_R_FV_42f34b52efc14701904e2bd69b949ebb_247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247"},"_vena_MultiSiteS1_MultiSiteB1_R_FV_42f34b52efc14701904e2bd69b949ebb_248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248"},"_vena_MultiSiteS1_MultiSiteB1_R_FV_42f34b52efc14701904e2bd69b949ebb_249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249"},"_vena_MultiSiteS1_MultiSiteB1_R_FV_42f34b52efc14701904e2bd69b949ebb_250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250"},"_vena_MultiSiteS1_MultiSiteB1_R_FV_42f34b52efc14701904e2bd69b949ebb_251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251"},"_vena_MultiSiteS1_MultiSiteB1_R_FV_42f34b52efc14701904e2bd69b949ebb_252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252"},"_vena_MultiSiteS1_MultiSiteB1_R_FV_42f34b52efc14701904e2bd69b949ebb_253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253"},"_vena_MultiSiteS1_MultiSiteB1_R_FV_42f34b52efc14701904e2bd69b949ebb_254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254"},"_vena_MultiSiteS1_MultiSiteB1_R_FV_42f34b52efc14701904e2bd69b949ebb_255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255"},"_vena_MultiSiteS1_MultiSiteB1_R_FV_42f34b52efc14701904e2bd69b949ebb_256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256"},"_vena_MultiSiteS1_MultiSiteB1_R_FV_42f34b52efc14701904e2bd69b949ebb_257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257"},"_vena_MultiSiteS1_MultiSiteB1_R_FV_42f34b52efc14701904e2bd69b949ebb_258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258"},"_vena_MultiSiteS1_MultiSiteB1_R_FV_42f34b52efc14701904e2bd69b949ebb_259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259"},"_vena_MultiSiteS1_MultiSiteB1_R_FV_42f34b52efc14701904e2bd69b949ebb_260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260"},"_vena_MultiSiteS1_MultiSiteB1_R_FV_42f34b52efc14701904e2bd69b949ebb_261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261"},"_vena_MultiSiteS1_MultiSiteB1_R_FV_42f34b52efc14701904e2bd69b949ebb_262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262"},"_vena_MultiSiteS1_MultiSiteB1_R_FV_42f34b52efc14701904e2bd69b949ebb_263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263"},"_vena_MultiSiteS1_MultiSiteB1_R_FV_42f34b52efc14701904e2bd69b949ebb_264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264"},"_vena_MultiSiteS1_MultiSiteB1_R_FV_42f34b52efc14701904e2bd69b949ebb_266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266"},"_vena_MultiSiteS1_MultiSiteB1_R_FV_42f34b52efc14701904e2bd69b949ebb_267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267"},"_vena_MultiSiteS1_MultiSiteB1_R_FV_42f34b52efc14701904e2bd69b949ebb_268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268"},"_vena_MultiSiteS1_MultiSiteB1_R_FV_42f34b52efc14701904e2bd69b949ebb_270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270"},"_vena_MultiSiteS1_MultiSiteB1_R_FV_42f34b52efc14701904e2bd69b949ebb_272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272"},"_vena_MultiSiteS1_MultiSiteB1_R_FV_42f34b52efc14701904e2bd69b949ebb_273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273"},"_vena_MultiSiteS1_MultiSiteB1_R_FV_42f34b52efc14701904e2bd69b949ebb_274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274"},"_vena_MultiSiteS1_MultiSiteB1_R_FV_42f34b52efc14701904e2bd69b949ebb_275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275"},"_vena_MultiSiteS1_MultiSiteB1_R_FV_42f34b52efc14701904e2bd69b949ebb_276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276"},"_vena_MultiSiteS1_MultiSiteB1_R_FV_42f34b52efc14701904e2bd69b949ebb_277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277"},"_vena_MultiSiteS1_MultiSiteB1_R_FV_42f34b52efc14701904e2bd69b949ebb_278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278"},"_vena_MultiSiteS1_MultiSiteB1_R_FV_42f34b52efc14701904e2bd69b949ebb_279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279"},"_vena_MultiSiteS1_MultiSiteB1_R_FV_42f34b52efc14701904e2bd69b949ebb_280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280"},"_vena_MultiSiteS1_MultiSiteB1_R_FV_42f34b52efc14701904e2bd69b949ebb_281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281"},"_vena_MultiSiteS1_MultiSiteB1_R_FV_42f34b52efc14701904e2bd69b949ebb_282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282"},"_vena_MultiSiteS1_MultiSiteB1_R_FV_42f34b52efc14701904e2bd69b949ebb_283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283"},"_vena_MultiSiteS1_MultiSiteB1_R_FV_42f34b52efc14701904e2bd69b949ebb_284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284"},"_vena_MultiSiteS1_MultiSiteB1_R_FV_42f34b52efc14701904e2bd69b949ebb_285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285"},"_vena_MultiSiteS1_MultiSiteB1_R_FV_42f34b52efc14701904e2bd69b949ebb_286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286"},"_vena_MultiSiteS1_MultiSiteB1_R_FV_42f34b52efc14701904e2bd69b949ebb_287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287"},"_vena_MultiSiteS1_MultiSiteB1_R_FV_42f34b52efc14701904e2bd69b949ebb_288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288"},"_vena_MultiSiteS1_MultiSiteB1_R_FV_42f34b52efc14701904e2bd69b949ebb_289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289"},"_vena_MultiSiteS1_MultiSiteB1_R_FV_42f34b52efc14701904e2bd69b949ebb_290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290"},"_vena_MultiSiteS1_MultiSiteB1_R_FV_42f34b52efc14701904e2bd69b949ebb_291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291"},"_vena_MultiSiteS1_MultiSiteB1_R_FV_42f34b52efc14701904e2bd69b949ebb_292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292"},"_vena_MultiSiteS1_MultiSiteB1_R_FV_42f34b52efc14701904e2bd69b949ebb_293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293"},"_vena_MultiSiteS1_MultiSiteB1_R_FV_42f34b52efc14701904e2bd69b949ebb_294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294"},"_vena_MultiSiteS1_MultiSiteB1_R_FV_42f34b52efc14701904e2bd69b949ebb_295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295"},"_vena_MultiSiteS1_MultiSiteB1_R_FV_42f34b52efc14701904e2bd69b949ebb_296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296"},"_vena_MultiSiteS1_MultiSiteB1_R_FV_42f34b52efc14701904e2bd69b949ebb_297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297"},"_vena_MultiSiteS1_MultiSiteB1_R_FV_42f34b52efc14701904e2bd69b949ebb_298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298"},"_vena_MultiSiteS1_MultiSiteB1_R_FV_42f34b52efc14701904e2bd69b949ebb_299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299"},"_vena_MultiSiteS1_MultiSiteB1_R_FV_42f34b52efc14701904e2bd69b949ebb_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"},"_vena_MultiSiteS1_MultiSiteB1_R_FV_42f34b52efc14701904e2bd69b949ebb_300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300"},"_vena_MultiSiteS1_MultiSiteB1_R_FV_42f34b52efc14701904e2bd69b949ebb_301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301"},"_vena_MultiSiteS1_MultiSiteB1_R_FV_42f34b52efc14701904e2bd69b949ebb_302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302"},"_vena_MultiSiteS1_MultiSiteB1_R_FV_42f34b52efc14701904e2bd69b949ebb_303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303"},"_vena_MultiSiteS1_MultiSiteB1_R_FV_42f34b52efc14701904e2bd69b949ebb_304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304"},"_vena_MultiSiteS1_MultiSiteB1_R_FV_42f34b52efc14701904e2bd69b949ebb_305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305"},"_vena_MultiSiteS1_MultiSiteB1_R_FV_42f34b52efc14701904e2bd69b949ebb_306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306"},"_vena_MultiSiteS1_MultiSiteB1_R_FV_42f34b52efc14701904e2bd69b949ebb_307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307"},"_vena_MultiSiteS1_MultiSiteB1_R_FV_42f34b52efc14701904e2bd69b949ebb_308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308"},"_vena_MultiSiteS1_MultiSiteB1_R_FV_42f34b52efc14701904e2bd69b949ebb_309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309"},"_vena_MultiSiteS1_MultiSiteB1_R_FV_42f34b52efc14701904e2bd69b949ebb_310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310"},"_vena_MultiSiteS1_MultiSiteB1_R_FV_42f34b52efc14701904e2bd69b949ebb_311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311"},"_vena_MultiSiteS1_MultiSiteB1_R_FV_42f34b52efc14701904e2bd69b949ebb_312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312"},"_vena_MultiSiteS1_MultiSiteB1_R_FV_42f34b52efc14701904e2bd69b949ebb_313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313"},"_vena_MultiSiteS1_MultiSiteB1_R_FV_42f34b52efc14701904e2bd69b949ebb_314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314"},"_vena_MultiSiteS1_MultiSiteB1_R_FV_42f34b52efc14701904e2bd69b949ebb_315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315"},"_vena_MultiSiteS1_MultiSiteB1_R_FV_42f34b52efc14701904e2bd69b949ebb_316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316"},"_vena_MultiSiteS1_MultiSiteB1_R_FV_42f34b52efc14701904e2bd69b949ebb_317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317"},"_vena_MultiSiteS1_MultiSiteB1_R_FV_42f34b52efc14701904e2bd69b949ebb_318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318"},"_vena_MultiSiteS1_MultiSiteB1_R_FV_42f34b52efc14701904e2bd69b949ebb_319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319"},"_vena_MultiSiteS1_MultiSiteB1_R_FV_42f34b52efc14701904e2bd69b949ebb_320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320"},"_vena_MultiSiteS1_MultiSiteB1_R_FV_42f34b52efc14701904e2bd69b949ebb_321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321"},"_vena_MultiSiteS1_MultiSiteB1_R_FV_42f34b52efc14701904e2bd69b949ebb_322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322"},"_vena_MultiSiteS1_MultiSiteB1_R_FV_42f34b52efc14701904e2bd69b949ebb_323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323"},"_vena_MultiSiteS1_MultiSiteB1_R_FV_42f34b52efc14701904e2bd69b949ebb_324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324"},"_vena_MultiSiteS1_MultiSiteB1_R_FV_42f34b52efc14701904e2bd69b949ebb_325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325"},"_vena_MultiSiteS1_MultiSiteB1_R_FV_42f34b52efc14701904e2bd69b949ebb_326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326"},"_vena_MultiSiteS1_MultiSiteB1_R_FV_42f34b52efc14701904e2bd69b949ebb_327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327"},"_vena_MultiSiteS1_MultiSiteB1_R_FV_42f34b52efc14701904e2bd69b949ebb_328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328"},"_vena_MultiSiteS1_MultiSiteB1_R_FV_42f34b52efc14701904e2bd69b949ebb_329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329"},"_vena_MultiSiteS1_MultiSiteB1_R_FV_42f34b52efc14701904e2bd69b949ebb_330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330"},"_vena_MultiSiteS1_MultiSiteB1_R_FV_42f34b52efc14701904e2bd69b949ebb_331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331"},"_vena_MultiSiteS1_MultiSiteB1_R_FV_42f34b52efc14701904e2bd69b949ebb_332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332"},"_vena_MultiSiteS1_MultiSiteB1_R_FV_42f34b52efc14701904e2bd69b949ebb_333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333"},"_vena_MultiSiteS1_MultiSiteB1_R_FV_42f34b52efc14701904e2bd69b949ebb_334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334"},"_vena_MultiSiteS1_MultiSiteB1_R_FV_42f34b52efc14701904e2bd69b949ebb_335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335"},"_vena_MultiSiteS1_MultiSiteB1_R_FV_42f34b52efc14701904e2bd69b949ebb_336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336"},"_vena_MultiSiteS1_MultiSiteB1_R_FV_42f34b52efc14701904e2bd69b949ebb_337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337"},"_vena_MultiSiteS1_MultiSiteB1_R_FV_42f34b52efc14701904e2bd69b949ebb_338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338"},"_vena_MultiSiteS1_MultiSiteB1_R_FV_42f34b52efc14701904e2bd69b949ebb_339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339"},"_vena_MultiSiteS1_MultiSiteB1_R_FV_42f34b52efc14701904e2bd69b949ebb_340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340"},"_vena_MultiSiteS1_MultiSiteB1_R_FV_42f34b52efc14701904e2bd69b949ebb_341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341"},"_vena_MultiSiteS1_MultiSiteB1_R_FV_42f34b52efc14701904e2bd69b949ebb_342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342"},"_vena_MultiSiteS1_MultiSiteB1_R_FV_42f34b52efc14701904e2bd69b949ebb_344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344"},"_vena_MultiSiteS1_MultiSiteB1_R_FV_42f34b52efc14701904e2bd69b949ebb_345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345"},"_vena_MultiSiteS1_MultiSiteB1_R_FV_42f34b52efc14701904e2bd69b949ebb_346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346"},"_vena_MultiSiteS1_MultiSiteB1_R_FV_42f34b52efc14701904e2bd69b949ebb_349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349"},"_vena_MultiSiteS1_MultiSiteB1_R_FV_42f34b52efc14701904e2bd69b949ebb_350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350"},"_vena_MultiSiteS1_MultiSiteB1_R_FV_42f34b52efc14701904e2bd69b949ebb_351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351"},"_vena_MultiSiteS1_MultiSiteB1_R_FV_42f34b52efc14701904e2bd69b949ebb_352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352"},"_vena_MultiSiteS1_MultiSiteB1_R_FV_42f34b52efc14701904e2bd69b949ebb_353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353"},"_vena_MultiSiteS1_MultiSiteB1_R_FV_42f34b52efc14701904e2bd69b949ebb_354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354"},"_vena_MultiSiteS1_MultiSiteB1_R_FV_42f34b52efc14701904e2bd69b949ebb_355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355"},"_vena_MultiSiteS1_MultiSiteB1_R_FV_42f34b52efc14701904e2bd69b949ebb_356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356"},"_vena_MultiSiteS1_MultiSiteB1_R_FV_42f34b52efc14701904e2bd69b949ebb_357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357"},"_vena_MultiSiteS1_MultiSiteB1_R_FV_42f34b52efc14701904e2bd69b949ebb_358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358"},"_vena_MultiSiteS1_MultiSiteB1_R_FV_42f34b52efc14701904e2bd69b949ebb_359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359"},"_vena_MultiSiteS1_MultiSiteB1_R_FV_42f34b52efc14701904e2bd69b949ebb_360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360"},"_vena_MultiSiteS1_MultiSiteB1_R_FV_42f34b52efc14701904e2bd69b949ebb_361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361"},"_vena_MultiSiteS1_MultiSiteB1_R_FV_42f34b52efc14701904e2bd69b949ebb_362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362"},"_vena_MultiSiteS1_MultiSiteB1_R_FV_42f34b52efc14701904e2bd69b949ebb_363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363"},"_vena_MultiSiteS1_MultiSiteB1_R_FV_42f34b52efc14701904e2bd69b949ebb_364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364"},"_vena_MultiSiteS1_MultiSiteB1_R_FV_42f34b52efc14701904e2bd69b949ebb_365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365"},"_vena_MultiSiteS1_MultiSiteB1_R_FV_42f34b52efc14701904e2bd69b949ebb_366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366"},"_vena_MultiSiteS1_MultiSiteB1_R_FV_42f34b52efc14701904e2bd69b949ebb_367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367"},"_vena_MultiSiteS1_MultiSiteB1_R_FV_42f34b52efc14701904e2bd69b949ebb_368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368"},"_vena_MultiSiteS1_MultiSiteB1_R_FV_42f34b52efc14701904e2bd69b949ebb_369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369"},"_vena_MultiSiteS1_MultiSiteB1_R_FV_42f34b52efc14701904e2bd69b949ebb_370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370"},"_vena_MultiSiteS1_MultiSiteB1_R_FV_42f34b52efc14701904e2bd69b949ebb_371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371"},"_vena_MultiSiteS1_MultiSiteB1_R_FV_42f34b52efc14701904e2bd69b949ebb_372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372"},"_vena_MultiSiteS1_MultiSiteB1_R_FV_42f34b52efc14701904e2bd69b949ebb_373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373"},"_vena_MultiSiteS1_MultiSiteB1_R_FV_42f34b52efc14701904e2bd69b949ebb_374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374"},"_vena_MultiSiteS1_MultiSiteB1_R_FV_42f34b52efc14701904e2bd69b949ebb_375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375"},"_vena_MultiSiteS1_MultiSiteB1_R_FV_42f34b52efc14701904e2bd69b949ebb_376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376"},"_vena_MultiSiteS1_MultiSiteB1_R_FV_42f34b52efc14701904e2bd69b949ebb_377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377"},"_vena_MultiSiteS1_MultiSiteB1_R_FV_42f34b52efc14701904e2bd69b949ebb_378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378"},"_vena_MultiSiteS1_MultiSiteB1_R_FV_42f34b52efc14701904e2bd69b949ebb_379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379"},"_vena_MultiSiteS1_MultiSiteB1_R_FV_42f34b52efc14701904e2bd69b949ebb_380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380"},"_vena_MultiSiteS1_MultiSiteB1_R_FV_42f34b52efc14701904e2bd69b949ebb_381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381"},"_vena_MultiSiteS1_MultiSiteB1_R_FV_42f34b52efc14701904e2bd69b949ebb_382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382"},"_vena_MultiSiteS1_MultiSiteB1_R_FV_42f34b52efc14701904e2bd69b949ebb_383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383"},"_vena_MultiSiteS1_MultiSiteB1_R_FV_42f34b52efc14701904e2bd69b949ebb_384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384"},"_vena_MultiSiteS1_MultiSiteB1_R_FV_42f34b52efc14701904e2bd69b949ebb_385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385"},"_vena_MultiSiteS1_MultiSiteB1_R_FV_42f34b52efc14701904e2bd69b949ebb_386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386"},"_vena_MultiSiteS1_MultiSiteB1_R_FV_42f34b52efc14701904e2bd69b949ebb_387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387"},"_vena_MultiSiteS1_MultiSiteB1_R_FV_42f34b52efc14701904e2bd69b949ebb_388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388"},"_vena_MultiSiteS1_MultiSiteB1_R_FV_42f34b52efc14701904e2bd69b949ebb_389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389"},"_vena_MultiSiteS1_MultiSiteB1_R_FV_42f34b52efc14701904e2bd69b949ebb_390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390"},"_vena_MultiSiteS1_MultiSiteB1_R_FV_42f34b52efc14701904e2bd69b949ebb_391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391"},"_vena_MultiSiteS1_MultiSiteB1_R_FV_42f34b52efc14701904e2bd69b949ebb_392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392"},"_vena_MultiSiteS1_MultiSiteB2_C_4_720177941095776277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2,"DimensionIdStr":"4","MemberIdStr":"720177941095776277","DimensionId":4,"MemberId":720177941095776277,"Inc":""},"_vena_MultiSiteS1_MultiSiteB2_C_8_720177941309685782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2,"DimensionIdStr":"8","MemberIdStr":"720177941309685782","DimensionId":8,"MemberId":720177941309685782,"Inc":""},"_vena_MultiSiteS1_MultiSiteB2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2,"DimensionIdStr":"FV","MemberIdStr":"56493ffece784c5db4cd0fd3b40a250d","DimensionId":-1,"MemberId":-1,"Inc":""},"_vena_MultiSiteS1_MultiSiteB2_C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2,"DimensionIdStr":"FV","MemberIdStr":"e3545e3dcc52420a84dcdae3a23a4597","DimensionId":-1,"MemberId":-1,"Inc":""},"_vena_MultiSiteS1_MultiSiteB2_R_5_721231448376606720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721231448376606720","DimensionId":5,"MemberId":721231448376606720,"Inc":""},"_vena_MultiSiteS1_MultiSiteB2_R_5_721231448380801024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721231448380801024","DimensionId":5,"MemberId":721231448380801024,"Inc":""},"_vena_MultiSiteS1_MultiSiteB2_R_5_721231448384995329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721231448384995329","DimensionId":5,"MemberId":721231448384995329,"Inc":""},"_vena_MultiSiteS1_MultiSiteB2_R_5_721231448384995331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721231448384995331","DimensionId":5,"MemberId":721231448384995331,"Inc":""},"_vena_MultiSiteS1_MultiSiteB2_R_5_721231448384995333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721231448384995333","DimensionId":5,"MemberId":721231448384995333,"Inc":""},"_vena_MultiSiteS1_MultiSiteB2_R_5_721231448389189633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721231448389189633","DimensionId":5,"MemberId":721231448389189633,"Inc":""},"_vena_MultiSiteS1_MultiSiteB2_R_5_721231448389189635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721231448389189635","DimensionId":5,"MemberId":721231448389189635,"Inc":""},"_vena_MultiSiteS1_MultiSiteB2_R_5_721231448393383937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721231448393383937","DimensionId":5,"MemberId":721231448393383937,"Inc":""},"_vena_MultiSiteS1_MultiSiteB2_R_5_721231448393383939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721231448393383939","DimensionId":5,"MemberId":721231448393383939,"Inc":""},"_vena_MultiSiteS1_MultiSiteB2_R_5_721231448393383941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721231448393383941","DimensionId":5,"MemberId":721231448393383941,"Inc":""},"_vena_MultiSiteS1_MultiSiteB2_R_5_721231448397578241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721231448397578241","DimensionId":5,"MemberId":721231448397578241,"Inc":""},"_vena_MultiSiteS1_MultiSiteB2_R_5_721231448397578243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721231448397578243","DimensionId":5,"MemberId":721231448397578243,"Inc":""},"_vena_MultiSiteS1_MultiSiteB2_R_5_721231448401772545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721231448401772545","DimensionId":5,"MemberId":721231448401772545,"Inc":""},"_vena_MultiSiteS1_MultiSiteB2_R_5_721231448401772547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721231448401772547","DimensionId":5,"MemberId":721231448401772547,"Inc":""},"_vena_MultiSiteS1_MultiSiteB2_R_5_721231448401772549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721231448401772549","DimensionId":5,"MemberId":721231448401772549,"Inc":""},"_vena_MultiSiteS1_MultiSiteB2_R_5_721231448405966849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721231448405966849","DimensionId":5,"MemberId":721231448405966849,"Inc":""},"_vena_MultiSiteS1_MultiSiteB2_R_5_721231448405966851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721231448405966851","DimensionId":5,"MemberId":721231448405966851,"Inc":""},"_vena_MultiSiteS1_MultiSiteB2_R_5_721231448410161153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721231448410161153","DimensionId":5,"MemberId":721231448410161153,"Inc":""},"_vena_MultiSiteS1_MultiSiteB2_R_5_721231448410161155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721231448410161155","DimensionId":5,"MemberId":721231448410161155,"Inc":""},"_vena_MultiSiteS1_MultiSiteB2_R_5_721231448410161157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721231448410161157","DimensionId":5,"MemberId":721231448410161157,"Inc":""},"_vena_MultiSiteS1_MultiSiteB2_R_5_721231448414355457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721231448414355457","DimensionId":5,"MemberId":721231448414355457,"Inc":""},"_vena_MultiSiteS1_MultiSiteB2_R_5_721231448414355459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721231448414355459","DimensionId":5,"MemberId":721231448414355459,"Inc":""},"_vena_MultiSiteS1_MultiSiteB2_R_5_721231448414355461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721231448414355461","DimensionId":5,"MemberId":721231448414355461,"Inc":""},"_vena_MultiSiteS1_MultiSiteB2_R_5_721231448418549761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721231448418549761","DimensionId":5,"MemberId":721231448418549761,"Inc":""},"_vena_MultiSiteS1_MultiSiteB2_R_5_721231448418549763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721231448418549763","DimensionId":5,"MemberId":721231448418549763,"Inc":""},"_vena_MultiSiteS1_MultiSiteB2_R_5_721231448422744065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721231448422744065","DimensionId":5,"MemberId":721231448422744065,"Inc":""},"_vena_MultiSiteS1_MultiSiteB2_R_5_721231448422744067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721231448422744067","DimensionId":5,"MemberId":721231448422744067,"Inc":""},"_vena_MultiSiteS1_MultiSiteB2_R_5_721231448422744069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721231448422744069","DimensionId":5,"MemberId":721231448422744069,"Inc":""},"_vena_MultiSiteS1_MultiSiteB2_R_5_721231448426938369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721231448426938369","DimensionId":5,"MemberId":721231448426938369,"Inc":""},"_vena_MultiSiteS1_MultiSiteB2_R_5_721231448426938371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721231448426938371","DimensionId":5,"MemberId":721231448426938371,"Inc":""},"_vena_MultiSiteS1_MultiSiteB2_R_5_721231448431132673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721231448431132673","DimensionId":5,"MemberId":721231448431132673,"Inc":""},"_vena_MultiSiteS1_MultiSiteB2_R_5_721231448431132675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721231448431132675","DimensionId":5,"MemberId":721231448431132675,"Inc":""},"_vena_MultiSiteS1_MultiSiteB2_R_5_721231448431132677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721231448431132677","DimensionId":5,"MemberId":721231448431132677,"Inc":""},"_vena_MultiSiteS1_MultiSiteB2_R_5_721231448435326977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721231448435326977","DimensionId":5,"MemberId":721231448435326977,"Inc":""},"_vena_MultiSiteS1_MultiSiteB2_R_5_721231448435326979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721231448435326979","DimensionId":5,"MemberId":721231448435326979,"Inc":""},"_vena_MultiSiteS1_MultiSiteB2_R_5_721231448439521281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721231448439521281","DimensionId":5,"MemberId":721231448439521281,"Inc":""},"_vena_MultiSiteS1_MultiSiteB2_R_5_721231448439521283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721231448439521283","DimensionId":5,"MemberId":721231448439521283,"Inc":""},"_vena_MultiSiteS1_MultiSiteB2_R_5_721231448439521285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721231448439521285","DimensionId":5,"MemberId":721231448439521285,"Inc":""},"_vena_MultiSiteS1_MultiSiteB2_R_5_721231448443715585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721231448443715585","DimensionId":5,"MemberId":721231448443715585,"Inc":""},"_vena_MultiSiteS1_MultiSiteB2_R_5_721231448443715587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721231448443715587","DimensionId":5,"MemberId":721231448443715587,"Inc":""},"_vena_MultiSiteS1_MultiSiteB2_R_5_721231448443715589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721231448443715589","DimensionId":5,"MemberId":721231448443715589,"Inc":""},"_vena_MultiSiteS1_MultiSiteB2_R_5_721231448447909889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721231448447909889","DimensionId":5,"MemberId":721231448447909889,"Inc":""},"_vena_MultiSiteS1_MultiSiteB2_R_5_721231448447909891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721231448447909891","DimensionId":5,"MemberId":721231448447909891,"Inc":""},"_vena_MultiSiteS1_MultiSiteB2_R_5_721231448452104193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721231448452104193","DimensionId":5,"MemberId":721231448452104193,"Inc":""},"_vena_MultiSiteS1_MultiSiteB2_R_5_721231448452104195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721231448452104195","DimensionId":5,"MemberId":721231448452104195,"Inc":""},"_vena_MultiSiteS1_MultiSiteB2_R_5_721231448452104197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721231448452104197","DimensionId":5,"MemberId":721231448452104197,"Inc":""},"_vena_MultiSiteS1_MultiSiteB2_R_5_721231448456298497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721231448456298497","DimensionId":5,"MemberId":721231448456298497,"Inc":""},"_vena_MultiSiteS1_MultiSiteB2_R_5_721231448456298499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721231448456298499","DimensionId":5,"MemberId":721231448456298499,"Inc":""},"_vena_MultiSiteS1_MultiSiteB2_R_5_721231448460492801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721231448460492801","DimensionId":5,"MemberId":721231448460492801,"Inc":""},"_vena_MultiSiteS1_MultiSiteB2_R_5_721231448460492803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721231448460492803","DimensionId":5,"MemberId":721231448460492803,"Inc":""},"_vena_MultiSiteS1_MultiSiteB2_R_5_721231448460492805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721231448460492805","DimensionId":5,"MemberId":721231448460492805,"Inc":""},"_vena_MultiSiteS1_MultiSiteB2_R_5_721231448464687105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721231448464687105","DimensionId":5,"MemberId":721231448464687105,"Inc":""},"_vena_MultiSiteS1_MultiSiteB2_R_5_721231448464687107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721231448464687107","DimensionId":5,"MemberId":721231448464687107,"Inc":""},"_vena_MultiSiteS1_MultiSiteB2_R_5_721231448468881409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721231448468881409","DimensionId":5,"MemberId":721231448468881409,"Inc":""},"_vena_MultiSiteS1_MultiSiteB2_R_5_721231448468881411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721231448468881411","DimensionId":5,"MemberId":721231448468881411,"Inc":""},"_vena_MultiSiteS1_MultiSiteB2_R_5_721231448468881413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721231448468881413","DimensionId":5,"MemberId":721231448468881413,"Inc":""},"_vena_MultiSiteS1_MultiSiteB2_R_5_721231448473075713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721231448473075713","DimensionId":5,"MemberId":721231448473075713,"Inc":""},"_vena_MultiSiteS1_MultiSiteB2_R_5_721231448477270016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721231448477270016","DimensionId":5,"MemberId":721231448477270016,"Inc":""},"_vena_MultiSiteS1_MultiSiteB2_R_5_721231448481464321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721231448481464321","DimensionId":5,"MemberId":721231448481464321,"Inc":""},"_vena_MultiSiteS1_MultiSiteB2_R_5_721231448481464323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721231448481464323","DimensionId":5,"MemberId":721231448481464323,"Inc":""},"_vena_MultiSiteS1_MultiSiteB2_R_5_721231448481464325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721231448481464325","DimensionId":5,"MemberId":721231448481464325,"Inc":""},"_vena_MultiSiteS1_MultiSiteB2_R_5_721231448485658625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721231448485658625","DimensionId":5,"MemberId":721231448485658625,"Inc":""},"_vena_MultiSiteS1_MultiSiteB2_R_5_721231448485658627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721231448485658627","DimensionId":5,"MemberId":721231448485658627,"Inc":""},"_vena_MultiSiteS1_MultiSiteB2_R_5_721231448489852929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721231448489852929","DimensionId":5,"MemberId":721231448489852929,"Inc":""},"_vena_MultiSiteS1_MultiSiteB2_R_5_721231448489852931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721231448489852931","DimensionId":5,"MemberId":721231448489852931,"Inc":""},"_vena_MultiSiteS1_MultiSiteB2_R_5_721231448489852933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721231448489852933","DimensionId":5,"MemberId":721231448489852933,"Inc":""},"_vena_MultiSiteS1_MultiSiteB2_R_5_721231448494047233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721231448494047233","DimensionId":5,"MemberId":721231448494047233,"Inc":""},"_vena_MultiSiteS1_MultiSiteB2_R_5_721231448494047235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721231448494047235","DimensionId":5,"MemberId":721231448494047235,"Inc":""},"_vena_MultiSiteS1_MultiSiteB2_R_5_721231448498241536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721231448498241536","DimensionId":5,"MemberId":721231448498241536,"Inc":""},"_vena_MultiSiteS1_MultiSiteB2_R_5_721231448502435841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721231448502435841","DimensionId":5,"MemberId":721231448502435841,"Inc":""},"_vena_MultiSiteS1_MultiSiteB2_R_5_721231448502435843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721231448502435843","DimensionId":5,"MemberId":721231448502435843,"Inc":""},"_vena_MultiSiteS1_MultiSiteB2_R_5_721231448506630145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721231448506630145","DimensionId":5,"MemberId":721231448506630145,"Inc":""},"_vena_MultiSiteS1_MultiSiteB2_R_5_721231448506630147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721231448506630147","DimensionId":5,"MemberId":721231448506630147,"Inc":""},"_vena_MultiSiteS1_MultiSiteB2_R_5_721231448506630149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721231448506630149","DimensionId":5,"MemberId":721231448506630149,"Inc":""},"_vena_MultiSiteS1_MultiSiteB2_R_5_721231448510824449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721231448510824449","DimensionId":5,"MemberId":721231448510824449,"Inc":""},"_vena_MultiSiteS1_MultiSiteB2_R_5_721231448510824451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721231448510824451","DimensionId":5,"MemberId":721231448510824451,"Inc":""},"_vena_MultiSiteS1_MultiSiteB2_R_5_721231448515018753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721231448515018753","DimensionId":5,"MemberId":721231448515018753,"Inc":""},"_vena_MultiSiteS1_MultiSiteB2_R_5_721231448515018755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721231448515018755","DimensionId":5,"MemberId":721231448515018755,"Inc":""},"_vena_MultiSiteS1_MultiSiteB2_R_5_721231448515018757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721231448515018757","DimensionId":5,"MemberId":721231448515018757,"Inc":""},"_vena_MultiSiteS1_MultiSiteB2_R_5_721231448519213057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721231448519213057","DimensionId":5,"MemberId":721231448519213057,"Inc":""},"_vena_MultiSiteS1_MultiSiteB2_R_5_721231448519213059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721231448519213059","DimensionId":5,"MemberId":721231448519213059,"Inc":""},"_vena_MultiSiteS1_MultiSiteB2_R_5_721231448523407361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721231448523407361","DimensionId":5,"MemberId":721231448523407361,"Inc":""},"_vena_MultiSiteS1_MultiSiteB2_R_5_721231448523407363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721231448523407363","DimensionId":5,"MemberId":721231448523407363,"Inc":""},"_vena_MultiSiteS1_MultiSiteB2_R_5_721231448523407365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721231448523407365","DimensionId":5,"MemberId":721231448523407365,"Inc":""},"_vena_MultiSiteS1_MultiSiteB2_R_5_721231448527601665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721231448527601665","DimensionId":5,"MemberId":721231448527601665,"Inc":""},"_vena_MultiSiteS1_MultiSiteB2_R_5_721231448527601667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721231448527601667","DimensionId":5,"MemberId":721231448527601667,"Inc":""},"_vena_MultiSiteS1_MultiSiteB2_R_5_721231448531795969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721231448531795969","DimensionId":5,"MemberId":721231448531795969,"Inc":""},"_vena_MultiSiteS1_MultiSiteB2_R_5_721231448535990272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721231448535990272","DimensionId":5,"MemberId":721231448535990272,"Inc":""},"_vena_MultiSiteS1_MultiSiteB2_R_5_721231448535990274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721231448535990274","DimensionId":5,"MemberId":721231448535990274,"Inc":""},"_vena_MultiSiteS1_MultiSiteB2_R_5_721231448540184577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721231448540184577","DimensionId":5,"MemberId":721231448540184577,"Inc":""},"_vena_MultiSiteS1_MultiSiteB2_R_5_721231448540184579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721231448540184579","DimensionId":5,"MemberId":721231448540184579,"Inc":""},"_vena_MultiSiteS1_MultiSiteB2_R_5_721231448540184581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721231448540184581","DimensionId":5,"MemberId":721231448540184581,"Inc":""},"_vena_MultiSiteS1_MultiSiteB2_R_5_721231448544378881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721231448544378881","DimensionId":5,"MemberId":721231448544378881,"Inc":""},"_vena_MultiSiteS1_MultiSiteB2_R_5_721231448544378883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721231448544378883","DimensionId":5,"MemberId":721231448544378883,"Inc":""},"_vena_MultiSiteS1_MultiSiteB2_R_5_721231448548573185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721231448548573185","DimensionId":5,"MemberId":721231448548573185,"Inc":""},"_vena_MultiSiteS1_MultiSiteB2_R_5_721231448548573187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721231448548573187","DimensionId":5,"MemberId":721231448548573187,"Inc":""},"_vena_MultiSiteS1_MultiSiteB2_R_5_721231448548573189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721231448548573189","DimensionId":5,"MemberId":721231448548573189,"Inc":""},"_vena_MultiSiteS1_MultiSiteB2_R_5_721231448552767489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721231448552767489","DimensionId":5,"MemberId":721231448552767489,"Inc":""},"_vena_MultiSiteS1_MultiSiteB2_R_5_721231448552767491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721231448552767491","DimensionId":5,"MemberId":721231448552767491,"Inc":""},"_vena_MultiSiteS1_MultiSiteB2_R_5_721231448556961793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721231448556961793","DimensionId":5,"MemberId":721231448556961793,"Inc":""},"_vena_MultiSiteS1_MultiSiteB2_R_5_721231448556961795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721231448556961795","DimensionId":5,"MemberId":721231448556961795,"Inc":""},"_vena_MultiSiteS1_MultiSiteB2_R_5_721231448556961797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721231448556961797","DimensionId":5,"MemberId":721231448556961797,"Inc":""},"_vena_MultiSiteS1_MultiSiteB2_R_5_721231448561156097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721231448561156097","DimensionId":5,"MemberId":721231448561156097,"Inc":""},"_vena_MultiSiteS1_MultiSiteB2_R_5_721231448565350400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721231448565350400","DimensionId":5,"MemberId":721231448565350400,"Inc":""},"_vena_MultiSiteS1_MultiSiteB2_R_5_721231448569544705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721231448569544705","DimensionId":5,"MemberId":721231448569544705,"Inc":""},"_vena_MultiSiteS1_MultiSiteB2_R_5_721231448569544707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721231448569544707","DimensionId":5,"MemberId":721231448569544707,"Inc":""},"_vena_MultiSiteS1_MultiSiteB2_R_5_721231448569544709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721231448569544709","DimensionId":5,"MemberId":721231448569544709,"Inc":""},"_vena_MultiSiteS1_MultiSiteB2_R_5_721231448573739009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721231448573739009","DimensionId":5,"MemberId":721231448573739009,"Inc":""},"_vena_MultiSiteS1_MultiSiteB2_R_5_721231448573739011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721231448573739011","DimensionId":5,"MemberId":721231448573739011,"Inc":""},"_vena_MultiSiteS1_MultiSiteB2_R_5_721231448577933313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721231448577933313","DimensionId":5,"MemberId":721231448577933313,"Inc":""},"_vena_MultiSiteS1_MultiSiteB2_R_5_721231448577933315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721231448577933315","DimensionId":5,"MemberId":721231448577933315,"Inc":""},"_vena_MultiSiteS1_MultiSiteB2_R_5_721231448577933317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721231448577933317","DimensionId":5,"MemberId":721231448577933317,"Inc":""},"_vena_MultiSiteS1_MultiSiteB2_R_5_721231448582127617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721231448582127617","DimensionId":5,"MemberId":721231448582127617,"Inc":""},"_vena_MultiSiteS1_MultiSiteB2_R_5_721231448582127619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721231448582127619","DimensionId":5,"MemberId":721231448582127619,"Inc":""},"_vena_MultiSiteS1_MultiSiteB2_R_5_721231448586321921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721231448586321921","DimensionId":5,"MemberId":721231448586321921,"Inc":""},"_vena_MultiSiteS1_MultiSiteB2_R_5_721231448586321923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721231448586321923","DimensionId":5,"MemberId":721231448586321923,"Inc":""},"_vena_MultiSiteS1_MultiSiteB2_R_5_721231448586321925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721231448586321925","DimensionId":5,"MemberId":721231448586321925,"Inc":""},"_vena_MultiSiteS1_MultiSiteB2_R_5_721231448590516225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721231448590516225","DimensionId":5,"MemberId":721231448590516225,"Inc":""},"_vena_MultiSiteS1_MultiSiteB2_R_5_721231448590516227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721231448590516227","DimensionId":5,"MemberId":721231448590516227,"Inc":""},"_vena_MultiSiteS1_MultiSiteB2_R_5_721231448594710529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721231448594710529","DimensionId":5,"MemberId":721231448594710529,"Inc":""},"_vena_MultiSiteS1_MultiSiteB2_R_5_721231448594710531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721231448594710531","DimensionId":5,"MemberId":721231448594710531,"Inc":""},"_vena_MultiSiteS1_MultiSiteB2_R_5_721231448594710533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721231448594710533","DimensionId":5,"MemberId":721231448594710533,"Inc":""},"_vena_MultiSiteS1_MultiSiteB2_R_5_721231448598904833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721231448598904833","DimensionId":5,"MemberId":721231448598904833,"Inc":""},"_vena_MultiSiteS1_MultiSiteB2_R_5_721231448598904835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721231448598904835","DimensionId":5,"MemberId":721231448598904835,"Inc":""},"_vena_MultiSiteS1_MultiSiteB2_R_5_721231448603099137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721231448603099137","DimensionId":5,"MemberId":721231448603099137,"Inc":""},"_vena_MultiSiteS1_MultiSiteB2_R_5_721231448603099139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721231448603099139","DimensionId":5,"MemberId":721231448603099139,"Inc":""},"_vena_MultiSiteS1_MultiSiteB2_R_5_721231448603099141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721231448603099141","DimensionId":5,"MemberId":721231448603099141,"Inc":""},"_vena_MultiSiteS1_MultiSiteB2_R_5_721231448607293441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721231448607293441","DimensionId":5,"MemberId":721231448607293441,"Inc":""},"_vena_MultiSiteS1_MultiSiteB2_R_5_721231448607293443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721231448607293443","DimensionId":5,"MemberId":721231448607293443,"Inc":""},"_vena_MultiSiteS1_MultiSiteB2_R_5_721231448607293445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721231448607293445","DimensionId":5,"MemberId":721231448607293445,"Inc":""},"_vena_MultiSiteS1_MultiSiteB2_R_5_721231448611487745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721231448611487745","DimensionId":5,"MemberId":721231448611487745,"Inc":""},"_vena_MultiSiteS1_MultiSiteB2_R_5_721231448615682048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721231448615682048","DimensionId":5,"MemberId":721231448615682048,"Inc":""},"_vena_MultiSiteS1_MultiSiteB2_R_5_721231448619876353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721231448619876353","DimensionId":5,"MemberId":721231448619876353,"Inc":""},"_vena_MultiSiteS1_MultiSiteB2_R_5_721231448619876355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721231448619876355","DimensionId":5,"MemberId":721231448619876355,"Inc":""},"_vena_MultiSiteS1_MultiSiteB2_R_5_721231448624070657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721231448624070657","DimensionId":5,"MemberId":721231448624070657,"Inc":""},"_vena_MultiSiteS1_MultiSiteB2_R_5_721231448624070659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721231448624070659","DimensionId":5,"MemberId":721231448624070659,"Inc":""},"_vena_MultiSiteS1_MultiSiteB2_R_5_721231448624070661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721231448624070661","DimensionId":5,"MemberId":721231448624070661,"Inc":""},"_vena_MultiSiteS1_MultiSiteB2_R_5_721231448628264961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721231448628264961","DimensionId":5,"MemberId":721231448628264961,"Inc":""},"_vena_MultiSiteS1_MultiSiteB2_R_5_721231448628264963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721231448628264963","DimensionId":5,"MemberId":721231448628264963,"Inc":""},"_vena_MultiSiteS1_MultiSiteB2_R_5_721231448632459264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721231448632459264","DimensionId":5,"MemberId":721231448632459264,"Inc":""},"_vena_MultiSiteS1_MultiSiteB2_R_5_721231448632459266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721231448632459266","DimensionId":5,"MemberId":721231448632459266,"Inc":""},"_vena_MultiSiteS1_MultiSiteB2_R_5_721231448636653568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721231448636653568","DimensionId":5,"MemberId":721231448636653568,"Inc":""},"_vena_MultiSiteS1_MultiSiteB2_R_5_721231448640847873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721231448640847873","DimensionId":5,"MemberId":721231448640847873,"Inc":""},"_vena_MultiSiteS1_MultiSiteB2_R_5_721231448640847875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721231448640847875","DimensionId":5,"MemberId":721231448640847875,"Inc":""},"_vena_MultiSiteS1_MultiSiteB2_R_5_721231448640847877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721231448640847877","DimensionId":5,"MemberId":721231448640847877,"Inc":""},"_vena_MultiSiteS1_MultiSiteB2_R_5_721231448645042177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721231448645042177","DimensionId":5,"MemberId":721231448645042177,"Inc":""},"_vena_MultiSiteS1_MultiSiteB2_R_5_721231448645042179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721231448645042179","DimensionId":5,"MemberId":721231448645042179,"Inc":""},"_vena_MultiSiteS1_MultiSiteB2_R_5_721231448645042181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721231448645042181","DimensionId":5,"MemberId":721231448645042181,"Inc":""},"_vena_MultiSiteS1_MultiSiteB2_R_5_721231448649236481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721231448649236481","DimensionId":5,"MemberId":721231448649236481,"Inc":""},"_vena_MultiSiteS1_MultiSiteB2_R_5_721231448649236483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721231448649236483","DimensionId":5,"MemberId":721231448649236483,"Inc":""},"_vena_MultiSiteS1_MultiSiteB2_R_5_721231448653430785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721231448653430785","DimensionId":5,"MemberId":721231448653430785,"Inc":""},"_vena_MultiSiteS1_MultiSiteB2_R_5_721231448657625088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721231448657625088","DimensionId":5,"MemberId":721231448657625088,"Inc":""},"_vena_MultiSiteS1_MultiSiteB2_R_5_721231448657625090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721231448657625090","DimensionId":5,"MemberId":721231448657625090,"Inc":""},"_vena_MultiSiteS1_MultiSiteB2_R_5_721231448661819393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721231448661819393","DimensionId":5,"MemberId":721231448661819393,"Inc":""},"_vena_MultiSiteS1_MultiSiteB2_R_5_721231448661819395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721231448661819395","DimensionId":5,"MemberId":721231448661819395,"Inc":""},"_vena_MultiSiteS1_MultiSiteB2_R_5_721231448666013697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721231448666013697","DimensionId":5,"MemberId":721231448666013697,"Inc":""},"_vena_MultiSiteS1_MultiSiteB2_R_5_721231448666013699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721231448666013699","DimensionId":5,"MemberId":721231448666013699,"Inc":""},"_vena_MultiSiteS1_MultiSiteB2_R_5_721231448666013701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721231448666013701","DimensionId":5,"MemberId":721231448666013701,"Inc":""},"_vena_MultiSiteS1_MultiSiteB2_R_5_721231448670208001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721231448670208001","DimensionId":5,"MemberId":721231448670208001,"Inc":""},"_vena_MultiSiteS1_MultiSiteB2_R_5_721231448670208003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721231448670208003","DimensionId":5,"MemberId":721231448670208003,"Inc":""},"_vena_MultiSiteS1_MultiSiteB2_R_5_721231448674402304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721231448674402304","DimensionId":5,"MemberId":721231448674402304,"Inc":""},"_vena_MultiSiteS1_MultiSiteB2_R_5_721231448678596608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721231448678596608","DimensionId":5,"MemberId":721231448678596608,"Inc":""},"_vena_MultiSiteS1_MultiSiteB2_R_5_721231448678596610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721231448678596610","DimensionId":5,"MemberId":721231448678596610,"Inc":""},"_vena_MultiSiteS1_MultiSiteB2_R_5_721231448682790913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721231448682790913","DimensionId":5,"MemberId":721231448682790913,"Inc":""},"_vena_MultiSiteS1_MultiSiteB2_R_5_721231448682790915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721231448682790915","DimensionId":5,"MemberId":721231448682790915,"Inc":""},"_vena_MultiSiteS1_MultiSiteB2_R_5_721231448686985216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721231448686985216","DimensionId":5,"MemberId":721231448686985216,"Inc":""},"_vena_MultiSiteS1_MultiSiteB2_R_5_721231448691179521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721231448691179521","DimensionId":5,"MemberId":721231448691179521,"Inc":""},"_vena_MultiSiteS1_MultiSiteB2_R_5_721231448691179523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721231448691179523","DimensionId":5,"MemberId":721231448691179523,"Inc":""},"_vena_MultiSiteS1_MultiSiteB2_R_5_721231448691179525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721231448691179525","DimensionId":5,"MemberId":721231448691179525,"Inc":""},"_vena_MultiSiteS1_MultiSiteB2_R_5_721231448695373825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721231448695373825","DimensionId":5,"MemberId":721231448695373825,"Inc":""},"_vena_MultiSiteS1_MultiSiteB2_R_5_721231448695373827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721231448695373827","DimensionId":5,"MemberId":721231448695373827,"Inc":""},"_vena_MultiSiteS1_MultiSiteB2_R_5_721231448699568129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721231448699568129","DimensionId":5,"MemberId":721231448699568129,"Inc":""},"_vena_MultiSiteS1_MultiSiteB2_R_5_721231448699568131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721231448699568131","DimensionId":5,"MemberId":721231448699568131,"Inc":""},"_vena_MultiSiteS1_MultiSiteB2_R_5_721231448699568133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721231448699568133","DimensionId":5,"MemberId":721231448699568133,"Inc":""},"_vena_MultiSiteS1_MultiSiteB2_R_5_721231448703762433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721231448703762433","DimensionId":5,"MemberId":721231448703762433,"Inc":""},"_vena_MultiSiteS1_MultiSiteB2_R_5_721231448703762435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721231448703762435","DimensionId":5,"MemberId":721231448703762435,"Inc":""},"_vena_MultiSiteS1_MultiSiteB2_R_5_721231448707956737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721231448707956737","DimensionId":5,"MemberId":721231448707956737,"Inc":""},"_vena_MultiSiteS1_MultiSiteB2_R_5_721231448712151041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721231448712151041","DimensionId":5,"MemberId":721231448712151041,"Inc":""},"_vena_MultiSiteS1_MultiSiteB2_R_5_721231448712151043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721231448712151043","DimensionId":5,"MemberId":721231448712151043,"Inc":""},"_vena_MultiSiteS1_MultiSiteB2_R_5_721231448716345345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721231448716345345","DimensionId":5,"MemberId":721231448716345345,"Inc":""},"_vena_MultiSiteS1_MultiSiteB2_R_5_721231448720539648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721231448720539648","DimensionId":5,"MemberId":721231448720539648,"Inc":""},"_vena_MultiSiteS1_MultiSiteB2_R_5_721231448720539650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721231448720539650","DimensionId":5,"MemberId":721231448720539650,"Inc":""},"_vena_MultiSiteS1_MultiSiteB2_R_5_721231448724733953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721231448724733953","DimensionId":5,"MemberId":721231448724733953,"Inc":""},"_vena_MultiSiteS1_MultiSiteB2_R_5_721231448724733955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721231448724733955","DimensionId":5,"MemberId":721231448724733955,"Inc":""},"_vena_MultiSiteS1_MultiSiteB2_R_5_721231448728928257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721231448728928257","DimensionId":5,"MemberId":721231448728928257,"Inc":""},"_vena_MultiSiteS1_MultiSiteB2_R_5_721231448728928259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721231448728928259","DimensionId":5,"MemberId":721231448728928259,"Inc":""},"_vena_MultiSiteS1_MultiSiteB2_R_5_721231448728928261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721231448728928261","DimensionId":5,"MemberId":721231448728928261,"Inc":""},"_vena_MultiSiteS1_MultiSiteB2_R_5_721231448737316864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721231448737316864","DimensionId":5,"MemberId":721231448737316864,"Inc":""},"_vena_MultiSiteS1_MultiSiteB2_R_5_721231448737316866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721231448737316866","DimensionId":5,"MemberId":721231448737316866,"Inc":""},"_vena_MultiSiteS1_MultiSiteB2_R_5_721231448741511169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721231448741511169","DimensionId":5,"MemberId":721231448741511169,"Inc":""},"_vena_MultiSiteS1_MultiSiteB2_R_5_721231448741511171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721231448741511171","DimensionId":5,"MemberId":721231448741511171,"Inc":""},"_vena_MultiSiteS1_MultiSiteB2_R_5_721231448741511173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721231448741511173","DimensionId":5,"MemberId":721231448741511173,"Inc":""},"_vena_MultiSiteS1_MultiSiteB2_R_5_721231448745705473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721231448745705473","DimensionId":5,"MemberId":721231448745705473,"Inc":""},"_vena_MultiSiteS1_MultiSiteB2_R_5_721231448745705475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721231448745705475","DimensionId":5,"MemberId":721231448745705475,"Inc":""},"_vena_MultiSiteS1_MultiSiteB2_R_5_721231448749899776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721231448749899776","DimensionId":5,"MemberId":721231448749899776,"Inc":""},"_vena_MultiSiteS1_MultiSiteB2_R_5_721231448749899778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721231448749899778","DimensionId":5,"MemberId":721231448749899778,"Inc":""},"_vena_MultiSiteS1_MultiSiteB2_R_5_721231448754094080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721231448754094080","DimensionId":5,"MemberId":721231448754094080,"Inc":""},"_vena_MultiSiteS1_MultiSiteB2_R_5_721231448758288385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721231448758288385","DimensionId":5,"MemberId":721231448758288385,"Inc":""},"_vena_MultiSiteS1_MultiSiteB2_R_5_721231448758288387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721231448758288387","DimensionId":5,"MemberId":721231448758288387,"Inc":""},"_vena_MultiSiteS1_MultiSiteB2_R_5_749087830139076610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749087830139076610","DimensionId":5,"MemberId":749087830139076610,"Inc":""},"_vena_MultiSiteS1_MultiSiteB2_R_5_749087864905531392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749087864905531392","DimensionId":5,"MemberId":749087864905531392,"Inc":""},"_vena_MultiSiteS1_MultiSiteB2_R_5_749087910850461696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749087910850461696","DimensionId":5,"MemberId":749087910850461696,"Inc":""},"_vena_MultiSiteS1_MultiSiteB2_R_5_749088060013281299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749088060013281299","DimensionId":5,"MemberId":749088060013281299,"Inc":""},"_vena_MultiSiteS1_MultiSiteB2_R_5_749088115352797184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749088115352797184","DimensionId":5,"MemberId":749088115352797184,"Inc":""},"_vena_MultiSiteS1_MultiSiteB2_R_5_749088180418248704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749088180418248704","DimensionId":5,"MemberId":749088180418248704,"Inc":""},"_vena_MultiSiteS1_MultiSiteB2_R_5_749088587086036992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749088587086036992","DimensionId":5,"MemberId":749088587086036992,"Inc":""},"_vena_MultiSiteS1_MultiSiteB2_R_5_749112547660267520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749112547660267520","DimensionId":5,"MemberId":749112547660267520,"Inc":""},"_vena_MultiSiteS1_MultiSiteB2_R_5_749112608271368192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749112608271368192","DimensionId":5,"MemberId":749112608271368192,"Inc":""},"_vena_MultiSiteS1_MultiSiteB2_R_5_764289229879115776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764289229879115776","DimensionId":5,"MemberId":764289229879115776,"Inc":""},"_vena_MultiSiteS1_MultiSiteB2_R_5_765814190010531840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765814190010531840","DimensionId":5,"MemberId":765814190010531840,"Inc":""},"_vena_MultiSiteS1_MultiSiteB2_R_5_765814447679340544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765814447679340544","DimensionId":5,"MemberId":765814447679340544,"Inc":""},"_vena_MultiSiteS1_MultiSiteB2_R_5_766526426957873152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766526426957873152","DimensionId":5,"MemberId":766526426957873152,"Inc":""},"_vena_MultiSiteS1_MultiSiteB2_R_5_820137883691253760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820137883691253760","DimensionId":5,"MemberId":820137883691253760,"Inc":""},"_vena_MultiSiteS1_MultiSiteB2_R_5_826639481931038720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826639481931038720","DimensionId":5,"MemberId":826639481931038720,"Inc":""},"_vena_MultiSiteS1_MultiSiteB2_R_5_829902262057828352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829902262057828352","DimensionId":5,"MemberId":829902262057828352,"Inc":""},"_vena_MultiSiteS1_MultiSiteB2_R_5_845143360720863232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845143360720863232","DimensionId":5,"MemberId":845143360720863232,"Inc":""},"_vena_MultiSiteS1_MultiSiteB2_R_5_851989668665229312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851989668665229312","DimensionId":5,"MemberId":851989668665229312,"Inc":""},"_vena_MultiSiteS1_MultiSiteB2_R_5_888954560046039041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888954560046039041","DimensionId":5,"MemberId":888954560046039041,"Inc":""},"_vena_MultiSiteS1_MultiSiteB2_R_5_896565875103760385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896565875103760385","DimensionId":5,"MemberId":896565875103760385,"Inc":""},"_vena_MultiSiteS1_MultiSiteB2_R_5_946970774233284608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946970774233284608","DimensionId":5,"MemberId":946970774233284608,"Inc":""},"_vena_MultiSiteS1_MultiSiteB2_R_5_951930561890746371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951930561890746371","DimensionId":5,"MemberId":951930561890746371,"Inc":""},"_vena_MultiSiteS1_MultiSiteB2_R_5_951930655779848193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951930655779848193","DimensionId":5,"MemberId":951930655779848193,"Inc":""},"_vena_MultiSiteS1_MultiSiteB2_R_5_951930778467565568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951930778467565568","DimensionId":5,"MemberId":951930778467565568,"Inc":""},"_vena_MultiSiteS1_MultiSiteB3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8","MemberIdStr":"720177941305491604","DimensionId":8,"MemberId":720177941305491604,"Inc":""},"_vena_MultiSiteS1_MultiSiteB3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8","MemberIdStr":"720177941305491604","DimensionId":8,"MemberId":720177941305491604,"Inc":"1"},"_vena_MultiSiteS1_MultiSiteB3_C_8_720177941305491604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8","MemberIdStr":"720177941305491604","DimensionId":8,"MemberId":720177941305491604,"Inc":"2"},"_vena_MultiSiteS1_MultiSiteB3_C_8_720177941305491604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8","MemberIdStr":"720177941305491604","DimensionId":8,"MemberId":720177941305491604,"Inc":"3"},"_vena_MultiSiteS1_MultiSiteB3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8","MemberIdStr":"720177941305491604","DimensionId":8,"MemberId":720177941305491604,"Inc":"4"},"_vena_MultiSiteS1_MultiSiteB3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8","MemberIdStr":"720177941305491604","DimensionId":8,"MemberId":720177941305491604,"Inc":"5"},"_vena_MultiSiteS1_MultiSiteB3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56493ffece784c5db4cd0fd3b40a250d","DimensionId":-1,"MemberId":-1,"Inc":"1"},"_vena_MultiSiteS1_MultiSiteB3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56493ffece784c5db4cd0fd3b40a250d","DimensionId":-1,"MemberId":-1,"Inc":"4"},"_vena_MultiSiteS1_MultiSiteB3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56493ffece784c5db4cd0fd3b40a250d","DimensionId":-1,"MemberId":-1,"Inc":"5"},"_vena_MultiSiteS1_MultiSiteB3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56493ffece784c5db4cd0fd3b40a250d","DimensionId":-1,"MemberId":-1,"Inc":"6"},"_vena_MultiSiteS1_MultiSiteB3_C_FV_56493ffece784c5db4cd0fd3b40a250d_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56493ffece784c5db4cd0fd3b40a250d","DimensionId":-1,"MemberId":-1,"Inc":"7"},"_vena_MultiSiteS1_MultiSiteB3_C_FV_56493ffece784c5db4cd0fd3b40a250d_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56493ffece784c5db4cd0fd3b40a250d","DimensionId":-1,"MemberId":-1,"Inc":"8"},"_vena_MultiSiteS1_MultiSiteB3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1c3a244dc3d4f149ecdf7d748811086","DimensionId":-1,"MemberId":-1,"Inc":""},"_vena_MultiSiteS1_MultiSiteB3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1c3a244dc3d4f149ecdf7d748811086","DimensionId":-1,"MemberId":-1,"Inc":"3"},"_vena_MultiSiteS1_MultiSiteB3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1c3a244dc3d4f149ecdf7d748811086","DimensionId":-1,"MemberId":-1,"Inc":"4"},"_vena_MultiSiteS1_MultiSiteB3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1c3a244dc3d4f149ecdf7d748811086","DimensionId":-1,"MemberId":-1,"Inc":"5"},"_vena_MultiSiteS1_MultiSiteB3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1c3a244dc3d4f149ecdf7d748811086","DimensionId":-1,"MemberId":-1,"Inc":"6"},"_vena_MultiSiteS1_MultiSiteB3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1c3a244dc3d4f149ecdf7d748811086","DimensionId":-1,"MemberId":-1,"Inc":"7"},"_vena_MultiSiteS1_MultiSiteB3_C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3545e3dcc52420a84dcdae3a23a4597","DimensionId":-1,"MemberId":-1,"Inc":""},"_vena_MultiSiteS1_MultiSiteB3_C_FV_e3545e3dcc52420a84dcdae3a23a4597_3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3545e3dcc52420a84dcdae3a23a4597","DimensionId":-1,"MemberId":-1,"Inc":"3"},"_vena_MultiSiteS1_MultiSiteB3_C_FV_e3545e3dcc52420a84dcdae3a23a4597_4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3545e3dcc52420a84dcdae3a23a4597","DimensionId":-1,"MemberId":-1,"Inc":"4"},"_vena_MultiSiteS1_MultiSiteB3_C_FV_e3545e3dcc52420a84dcdae3a23a4597_5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3545e3dcc52420a84dcdae3a23a4597","DimensionId":-1,"MemberId":-1,"Inc":"5"},"_vena_MultiSiteS1_MultiSiteB3_C_FV_e3545e3dcc52420a84dcdae3a23a4597_6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3545e3dcc52420a84dcdae3a23a4597","DimensionId":-1,"MemberId":-1,"Inc":"6"},"_vena_MultiSiteS1_MultiSiteB3_C_FV_e3545e3dcc52420a84dcdae3a23a4597_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3545e3dcc52420a84dcdae3a23a4597","DimensionId":-1,"MemberId":-1,"Inc":"7"},"_vena_MultiSiteS1_MultiSiteB3_R_5_720177941112553486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1,"DimensionIdStr":"5","MemberIdStr":"720177941112553486","DimensionId":5,"MemberId":720177941112553486,"Inc":""},"_vena_MultiSiteS1_MultiSiteB3_R_5_720177941112553490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1,"DimensionIdStr":"5","MemberIdStr":"720177941112553490","DimensionId":5,"MemberId":720177941112553490,"Inc":""},"_vena_MultiSiteS1_MultiSiteB4_C_8_720177941309685766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720177941309685766","DimensionId":8,"MemberId":720177941309685766,"Inc":""},"_vena_MultiSiteS1_MultiSiteB4_C_8_720177941309685766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720177941309685766","DimensionId":8,"MemberId":720177941309685766,"Inc":"10"},"_vena_MultiSiteS1_MultiSiteB4_C_8_720177941309685766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720177941309685766","DimensionId":8,"MemberId":720177941309685766,"Inc":"11"},"_vena_MultiSiteS1_MultiSiteB4_C_8_720177941309685766_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720177941309685766","DimensionId":8,"MemberId":720177941309685766,"Inc":"12"},"_vena_MultiSiteS1_MultiSiteB4_C_8_720177941309685766_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720177941309685766","DimensionId":8,"MemberId":720177941309685766,"Inc":"13"},"_vena_MultiSiteS1_MultiSiteB4_C_8_720177941309685766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720177941309685766","DimensionId":8,"MemberId":720177941309685766,"Inc":"2"},"_vena_MultiSiteS1_MultiSiteB4_C_8_720177941309685766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720177941309685766","DimensionId":8,"MemberId":720177941309685766,"Inc":"4"},"_vena_MultiSiteS1_MultiSiteB4_C_8_720177941309685766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720177941309685766","DimensionId":8,"MemberId":720177941309685766,"Inc":"6"},"_vena_MultiSiteS1_MultiSiteB4_C_8_720177941309685766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720177941309685766","DimensionId":8,"MemberId":720177941309685766,"Inc":"8"},"_vena_MultiSiteS1_MultiSiteB4_C_8_720177941309685766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720177941309685766","DimensionId":8,"MemberId":720177941309685766,"Inc":"9"},"_vena_MultiSiteS1_MultiSiteB4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"},"_vena_MultiSiteS1_MultiSiteB4_C_FV_56493ffece784c5db4cd0fd3b40a250d_10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10"},"_vena_MultiSiteS1_MultiSiteB4_C_FV_56493ffece784c5db4cd0fd3b40a250d_11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11"},"_vena_MultiSiteS1_MultiSiteB4_C_FV_56493ffece784c5db4cd0fd3b40a250d_12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12"},"_vena_MultiSiteS1_MultiSiteB4_C_FV_56493ffece784c5db4cd0fd3b40a250d_13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13"},"_vena_MultiSiteS1_MultiSiteB4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2"},"_vena_MultiSiteS1_MultiSiteB4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4"},"_vena_MultiSiteS1_MultiSiteB4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6"},"_vena_MultiSiteS1_MultiSiteB4_C_FV_56493ffece784c5db4cd0fd3b40a250d_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8"},"_vena_MultiSiteS1_MultiSiteB4_C_FV_56493ffece784c5db4cd0fd3b40a250d_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9"},"_vena_MultiSiteS1_MultiSiteB4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10"},"_vena_MultiSiteS1_MultiSiteB4_C_FV_e1c3a244dc3d4f149ecdf7d748811086_12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12"},"_vena_MultiSiteS1_MultiSiteB4_C_FV_e1c3a244dc3d4f149ecdf7d748811086_14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14"},"_vena_MultiSiteS1_MultiSiteB4_C_FV_e1c3a244dc3d4f149ecdf7d748811086_16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16"},"_vena_MultiSiteS1_MultiSiteB4_C_FV_e1c3a244dc3d4f149ecdf7d748811086_17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17"},"_vena_MultiSiteS1_MultiSiteB4_C_FV_e1c3a244dc3d4f149ecdf7d748811086_18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18"},"_vena_MultiSiteS1_MultiSiteB4_C_FV_e1c3a244dc3d4f149ecdf7d748811086_19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19"},"_vena_MultiSiteS1_MultiSiteB4_C_FV_e1c3a244dc3d4f149ecdf7d748811086_20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20"},"_vena_MultiSiteS1_MultiSiteB4_C_FV_e1c3a244dc3d4f149ecdf7d748811086_21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21"},"_vena_MultiSiteS1_MultiSiteB4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8"},"_vena_MultiSiteS1_MultiSiteB4_C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"},"_vena_MultiSiteS1_MultiSiteB4_C_FV_e3545e3dcc52420a84dcdae3a23a4597_10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10"},"_vena_MultiSiteS1_MultiSiteB4_C_FV_e3545e3dcc52420a84dcdae3a23a4597_11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11"},"_vena_MultiSiteS1_MultiSiteB4_C_FV_e3545e3dcc52420a84dcdae3a23a4597_12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12"},"_vena_MultiSiteS1_MultiSiteB4_C_FV_e3545e3dcc52420a84dcdae3a23a4597_13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13"},"_vena_MultiSiteS1_MultiSiteB4_C_FV_e3545e3dcc52420a84dcdae3a23a4597_2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2"},"_vena_MultiSiteS1_MultiSiteB4_C_FV_e3545e3dcc52420a84dcdae3a23a4597_4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4"},"_vena_MultiSiteS1_MultiSiteB4_C_FV_e3545e3dcc52420a84dcdae3a23a4597_6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6"},"_vena_MultiSiteS1_MultiSiteB4_C_FV_e3545e3dcc52420a84dcdae3a23a4597_8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8"},"_vena_MultiSiteS1_MultiSiteB4_C_FV_e3545e3dcc52420a84dcdae3a23a4597_9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9"},"_vena_MultiSiteS1_MultiSiteB4_R_5_720177941099970694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1,"DimensionIdStr":"5","MemberIdStr":"720177941099970694","DimensionId":5,"MemberId":720177941099970694,"Inc":""},"_vena_MultiSiteS1_P_3_720177941083193402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","VenaRangeType":0,"DimensionIdStr":"3","MemberIdStr":"720177941083193402","DimensionId":3,"MemberId":720177941083193402,"Inc":""},"_vena_MultiSiteS1_P_6_720177941255159927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","VenaRangeType":0,"DimensionIdStr":"6","MemberIdStr":"720177941255159927","DimensionId":6,"MemberId":720177941255159927,"Inc":""},"_vena_MultiSiteS1_P_7_720177941267742850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","VenaRangeType":0,"DimensionIdStr":"7","MemberIdStr":"720177941267742850","DimensionId":7,"MemberId":720177941267742850,"Inc":""},"_vena_MYPS1_MYPB1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8","MemberIdStr":"720177941305491604","DimensionId":8,"MemberId":720177941305491604,"Inc":""},"_vena_MYPS1_MYPB1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8","MemberIdStr":"720177941305491604","DimensionId":8,"MemberId":720177941305491604,"Inc":"1"},"_vena_MYPS1_MYPB1_C_8_720177941305491604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8","MemberIdStr":"720177941305491604","DimensionId":8,"MemberId":720177941305491604,"Inc":"2"},"_vena_MYPS1_MYPB1_C_8_720177941305491604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8","MemberIdStr":"720177941305491604","DimensionId":8,"MemberId":720177941305491604,"Inc":"3"},"_vena_MYPS1_MYPB1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8","MemberIdStr":"720177941305491604","DimensionId":8,"MemberId":720177941305491604,"Inc":"4"},"_vena_MYPS1_MYPB1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8","MemberIdStr":"720177941305491604","DimensionId":8,"MemberId":720177941305491604,"Inc":"5"},"_vena_MYPS1_MYPB1_C_8_720177941309685820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8","MemberIdStr":"720177941309685820","DimensionId":8,"MemberId":720177941309685820,"Inc":""},"_vena_MYPS1_MYPB1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56493ffece784c5db4cd0fd3b40a250d","DimensionId":-1,"MemberId":-1,"Inc":""},"_vena_MYPS1_MYPB1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56493ffece784c5db4cd0fd3b40a250d","DimensionId":-1,"MemberId":-1,"Inc":"1"},"_vena_MYPS1_MYPB1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56493ffece784c5db4cd0fd3b40a250d","DimensionId":-1,"MemberId":-1,"Inc":"2"},"_vena_MYPS1_MYPB1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56493ffece784c5db4cd0fd3b40a250d","DimensionId":-1,"MemberId":-1,"Inc":"3"},"_vena_MYPS1_MYPB1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56493ffece784c5db4cd0fd3b40a250d","DimensionId":-1,"MemberId":-1,"Inc":"4"},"_vena_MYPS1_MYPB1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56493ffece784c5db4cd0fd3b40a250d","DimensionId":-1,"MemberId":-1,"Inc":"5"},"_vena_MYPS1_MYPB1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56493ffece784c5db4cd0fd3b40a250d","DimensionId":-1,"MemberId":-1,"Inc":"6"},"_vena_MYPS1_MYPB1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1c3a244dc3d4f149ecdf7d748811086","DimensionId":-1,"MemberId":-1,"Inc":""},"_vena_MYPS1_MYPB1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1c3a244dc3d4f149ecdf7d748811086","DimensionId":-1,"MemberId":-1,"Inc":"1"},"_vena_MYPS1_MYPB1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1c3a244dc3d4f149ecdf7d748811086","DimensionId":-1,"MemberId":-1,"Inc":"2"},"_vena_MYPS1_MYPB1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1c3a244dc3d4f149ecdf7d748811086","DimensionId":-1,"MemberId":-1,"Inc":"3"},"_vena_MYPS1_MYPB1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1c3a244dc3d4f149ecdf7d748811086","DimensionId":-1,"MemberId":-1,"Inc":"4"},"_vena_MYPS1_MYPB1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1c3a244dc3d4f149ecdf7d748811086","DimensionId":-1,"MemberId":-1,"Inc":"5"},"_vena_MYPS1_MYPB1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1c3a244dc3d4f149ecdf7d748811086","DimensionId":-1,"MemberId":-1,"Inc":"6"},"_vena_MYPS1_MYPB1_C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3545e3dcc52420a84dcdae3a23a4597","DimensionId":-1,"MemberId":-1,"Inc":""},"_vena_MYPS1_MYPB1_C_FV_e3545e3dcc52420a84dcdae3a23a4597_1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3545e3dcc52420a84dcdae3a23a4597","DimensionId":-1,"MemberId":-1,"Inc":"1"},"_vena_MYPS1_MYPB1_C_FV_e3545e3dcc52420a84dcdae3a23a4597_2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3545e3dcc52420a84dcdae3a23a4597","DimensionId":-1,"MemberId":-1,"Inc":"2"},"_vena_MYPS1_MYPB1_C_FV_e3545e3dcc52420a84dcdae3a23a4597_3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3545e3dcc52420a84dcdae3a23a4597","DimensionId":-1,"MemberId":-1,"Inc":"3"},"_vena_MYPS1_MYPB1_C_FV_e3545e3dcc52420a84dcdae3a23a4597_4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3545e3dcc52420a84dcdae3a23a4597","DimensionId":-1,"MemberId":-1,"Inc":"4"},"_vena_MYPS1_MYPB1_C_FV_e3545e3dcc52420a84dcdae3a23a4597_5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3545e3dcc52420a84dcdae3a23a4597","DimensionId":-1,"MemberId":-1,"Inc":"5"},"_vena_MYPS1_MYPB1_C_FV_e3545e3dcc52420a84dcdae3a23a4597_6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3545e3dcc52420a84dcdae3a23a4597","DimensionId":-1,"MemberId":-1,"Inc":"6"},"_vena_MYPS1_MYPB1_R_5_720177941099970669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720177941099970669","DimensionId":5,"MemberId":720177941099970669,"Inc":""},"_vena_MYPS1_MYPB1_R_5_720177941104164898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720177941104164898","DimensionId":5,"MemberId":720177941104164898,"Inc":""},"_vena_MYPS1_MYPB1_R_5_720177941104164901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720177941104164901","DimensionId":5,"MemberId":720177941104164901,"Inc":""},"_vena_MYPS1_MYPB1_R_5_720177941104164983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720177941104164983","DimensionId":5,"MemberId":720177941104164983,"Inc":""},"_vena_MYPS1_MYPB1_R_5_720177941104164991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720177941104164991","DimensionId":5,"MemberId":720177941104164991,"Inc":""},"_vena_MYPS1_MYPB1_R_5_720177941104164996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720177941104164996","DimensionId":5,"MemberId":720177941104164996,"Inc":""},"_vena_MYPS1_MYPB1_R_5_720177941112553481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720177941112553481","DimensionId":5,"MemberId":720177941112553481,"Inc":""},"_vena_MYPS1_MYPB1_R_5_720177941112553512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720177941112553512","DimensionId":5,"MemberId":720177941112553512,"Inc":""},"_vena_MYPS1_MYPB1_R_5_720177941116747842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720177941116747842","DimensionId":5,"MemberId":720177941116747842,"Inc":""},"_vena_MYPS1_MYPB1_R_5_720177941116747917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720177941116747917","DimensionId":5,"MemberId":720177941116747917,"Inc":""},"_vena_MYPS1_MYPB1_R_5_720177941116747920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720177941116747920","DimensionId":5,"MemberId":720177941116747920,"Inc":""},"_vena_MYPS1_MYPB1_R_5_720177941120942166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720177941120942166","DimensionId":5,"MemberId":720177941120942166,"Inc":""},"_vena_MYPS1_MYPB1_R_5_720177941125136495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720177941125136495","DimensionId":5,"MemberId":720177941125136495,"Inc":""},"_vena_MYPS1_MYPB1_R_5_720177941129330772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720177941129330772","DimensionId":5,"MemberId":720177941129330772,"Inc":""},"_vena_MYPS1_MYPB1_R_5_720177941129330775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720177941129330775","DimensionId":5,"MemberId":720177941129330775,"Inc":""},"_vena_MYPS1_MYPB1_R_5_720177941133525048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720177941133525048","DimensionId":5,"MemberId":720177941133525048,"Inc":""},"_vena_MYPS1_MYPB1_R_5_720177941133525051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720177941133525051","DimensionId":5,"MemberId":720177941133525051,"Inc":""},"_vena_MYPS1_MYPB1_R_5_720177941137719437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720177941137719437","DimensionId":5,"MemberId":720177941137719437,"Inc":""},"_vena_MYPS1_MYPB1_R_5_720177941141913614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720177941141913614","DimensionId":5,"MemberId":720177941141913614,"Inc":""},"_vena_MYPS1_MYPB1_R_5_720177941141913621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720177941141913621","DimensionId":5,"MemberId":720177941141913621,"Inc":""},"_vena_MYPS1_MYPB1_R_FV_42f34b52efc14701904e2bd69b949ebb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"},"_vena_MYPS1_MYPB1_R_FV_42f34b52efc14701904e2bd69b949ebb_114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114"},"_vena_MYPS1_MYPB1_R_FV_42f34b52efc14701904e2bd69b949ebb_115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115"},"_vena_MYPS1_MYPB1_R_FV_42f34b52efc14701904e2bd69b949ebb_116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116"},"_vena_MYPS1_MYPB1_R_FV_42f34b52efc14701904e2bd69b949ebb_117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117"},"_vena_MYPS1_MYPB1_R_FV_42f34b52efc14701904e2bd69b949ebb_118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118"},"_vena_MYPS1_MYPB1_R_FV_42f34b52efc14701904e2bd69b949ebb_119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119"},"_vena_MYPS1_MYPB1_R_FV_42f34b52efc14701904e2bd69b949ebb_121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121"},"_vena_MYPS1_MYPB1_R_FV_42f34b52efc14701904e2bd69b949ebb_123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123"},"_vena_MYPS1_MYPB1_R_FV_42f34b52efc14701904e2bd69b949ebb_124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124"},"_vena_MYPS1_MYPB1_R_FV_42f34b52efc14701904e2bd69b949ebb_125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125"},"_vena_MYPS1_MYPB1_R_FV_42f34b52efc14701904e2bd69b949ebb_126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126"},"_vena_MYPS1_MYPB1_R_FV_42f34b52efc14701904e2bd69b949ebb_127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127"},"_vena_MYPS1_MYPB1_R_FV_42f34b52efc14701904e2bd69b949ebb_128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128"},"_vena_MYPS1_MYPB1_R_FV_42f34b52efc14701904e2bd69b949ebb_129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129"},"_vena_MYPS1_MYPB1_R_FV_42f34b52efc14701904e2bd69b949ebb_130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130"},"_vena_MYPS1_MYPB1_R_FV_42f34b52efc14701904e2bd69b949ebb_131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131"},"_vena_MYPS1_MYPB1_R_FV_42f34b52efc14701904e2bd69b949ebb_132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132"},"_vena_MYPS1_MYPB1_R_FV_42f34b52efc14701904e2bd69b949ebb_133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133"},"_vena_MYPS1_MYPB1_R_FV_42f34b52efc14701904e2bd69b949ebb_134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134"},"_vena_MYPS1_MYPB1_R_FV_42f34b52efc14701904e2bd69b949ebb_135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135"},"_vena_MYPS1_MYPB1_R_FV_42f34b52efc14701904e2bd69b949ebb_136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136"},"_vena_MYPS1_MYPB1_R_FV_42f34b52efc14701904e2bd69b949ebb_137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137"},"_vena_MYPS1_MYPB1_R_FV_42f34b52efc14701904e2bd69b949ebb_138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138"},"_vena_MYPS1_MYPB1_R_FV_42f34b52efc14701904e2bd69b949ebb_139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139"},"_vena_MYPS1_MYPB1_R_FV_42f34b52efc14701904e2bd69b949ebb_140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140"},"_vena_MYPS1_MYPB1_R_FV_42f34b52efc14701904e2bd69b949ebb_141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141"},"_vena_MYPS1_MYPB1_R_FV_42f34b52efc14701904e2bd69b949ebb_142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142"},"_vena_MYPS1_MYPB1_R_FV_42f34b52efc14701904e2bd69b949ebb_143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143"},"_vena_MYPS1_MYPB1_R_FV_42f34b52efc14701904e2bd69b949ebb_144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144"},"_vena_MYPS1_MYPB1_R_FV_42f34b52efc14701904e2bd69b949ebb_145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145"},"_vena_MYPS1_MYPB1_R_FV_42f34b52efc14701904e2bd69b949ebb_146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146"},"_vena_MYPS1_MYPB1_R_FV_42f34b52efc14701904e2bd69b949ebb_147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147"},"_vena_MYPS1_MYPB1_R_FV_42f34b52efc14701904e2bd69b949ebb_148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148"},"_vena_MYPS1_MYPB1_R_FV_42f34b52efc14701904e2bd69b949ebb_149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149"},"_vena_MYPS1_MYPB1_R_FV_42f34b52efc14701904e2bd69b949ebb_150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150"},"_vena_MYPS1_MYPB1_R_FV_42f34b52efc14701904e2bd69b949ebb_151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151"},"_vena_MYPS1_MYPB1_R_FV_42f34b52efc14701904e2bd69b949ebb_152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152"},"_vena_MYPS1_MYPB1_R_FV_42f34b52efc14701904e2bd69b949ebb_153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153"},"_vena_MYPS1_MYPB1_R_FV_42f34b52efc14701904e2bd69b949ebb_154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154"},"_vena_MYPS1_MYPB1_R_FV_42f34b52efc14701904e2bd69b949ebb_155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155"},"_vena_MYPS1_MYPB1_R_FV_42f34b52efc14701904e2bd69b949ebb_156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156"},"_vena_MYPS1_MYPB1_R_FV_42f34b52efc14701904e2bd69b949ebb_157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157"},"_vena_MYPS1_MYPB1_R_FV_42f34b52efc14701904e2bd69b949ebb_158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158"},"_vena_MYPS1_MYPB1_R_FV_42f34b52efc14701904e2bd69b949ebb_159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159"},"_vena_MYPS1_MYPB1_R_FV_42f34b52efc14701904e2bd69b949ebb_160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160"},"_vena_MYPS1_MYPB1_R_FV_42f34b52efc14701904e2bd69b949ebb_161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161"},"_vena_MYPS1_MYPB1_R_FV_42f34b52efc14701904e2bd69b949ebb_162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162"},"_vena_MYPS1_MYPB1_R_FV_42f34b52efc14701904e2bd69b949ebb_163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163"},"_vena_MYPS1_MYPB1_R_FV_42f34b52efc14701904e2bd69b949ebb_164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164"},"_vena_MYPS1_MYPB1_R_FV_42f34b52efc14701904e2bd69b949ebb_165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165"},"_vena_MYPS1_MYPB1_R_FV_42f34b52efc14701904e2bd69b949ebb_166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166"},"_vena_MYPS1_MYPB1_R_FV_42f34b52efc14701904e2bd69b949ebb_167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167"},"_vena_MYPS1_MYPB1_R_FV_42f34b52efc14701904e2bd69b949ebb_168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168"},"_vena_MYPS1_MYPB1_R_FV_42f34b52efc14701904e2bd69b949ebb_169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169"},"_vena_MYPS1_MYPB1_R_FV_42f34b52efc14701904e2bd69b949ebb_170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170"},"_vena_MYPS1_MYPB1_R_FV_42f34b52efc14701904e2bd69b949ebb_171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171"},"_vena_MYPS1_MYPB1_R_FV_42f34b52efc14701904e2bd69b949ebb_172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172"},"_vena_MYPS1_MYPB1_R_FV_42f34b52efc14701904e2bd69b949ebb_173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173"},"_vena_MYPS1_MYPB1_R_FV_42f34b52efc14701904e2bd69b949ebb_174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174"},"_vena_MYPS1_MYPB1_R_FV_42f34b52efc14701904e2bd69b949ebb_175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175"},"_vena_MYPS1_MYPB1_R_FV_42f34b52efc14701904e2bd69b949ebb_176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176"},"_vena_MYPS1_MYPB1_R_FV_42f34b52efc14701904e2bd69b949ebb_177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177"},"_vena_MYPS1_MYPB1_R_FV_42f34b52efc14701904e2bd69b949ebb_178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178"},"_vena_MYPS1_MYPB1_R_FV_42f34b52efc14701904e2bd69b949ebb_179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179"},"_vena_MYPS1_MYPB1_R_FV_42f34b52efc14701904e2bd69b949ebb_180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180"},"_vena_MYPS1_MYPB1_R_FV_42f34b52efc14701904e2bd69b949ebb_181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181"},"_vena_MYPS1_MYPB1_R_FV_42f34b52efc14701904e2bd69b949ebb_182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182"},"_vena_MYPS1_MYPB1_R_FV_42f34b52efc14701904e2bd69b949ebb_183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183"},"_vena_MYPS1_MYPB1_R_FV_42f34b52efc14701904e2bd69b949ebb_184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184"},"_vena_MYPS1_MYPB1_R_FV_42f34b52efc14701904e2bd69b949ebb_185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185"},"_vena_MYPS1_MYPB1_R_FV_42f34b52efc14701904e2bd69b949ebb_186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186"},"_vena_MYPS1_MYPB1_R_FV_42f34b52efc14701904e2bd69b949ebb_187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187"},"_vena_MYPS1_MYPB1_R_FV_42f34b52efc14701904e2bd69b949ebb_188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188"},"_vena_MYPS1_MYPB1_R_FV_42f34b52efc14701904e2bd69b949ebb_189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189"},"_vena_MYPS1_MYPB1_R_FV_42f34b52efc14701904e2bd69b949ebb_190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190"},"_vena_MYPS1_MYPB1_R_FV_42f34b52efc14701904e2bd69b949ebb_191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191"},"_vena_MYPS1_MYPB1_R_FV_42f34b52efc14701904e2bd69b949ebb_192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192"},"_vena_MYPS1_MYPB1_R_FV_42f34b52efc14701904e2bd69b949ebb_193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193"},"_vena_MYPS1_MYPB1_R_FV_42f34b52efc14701904e2bd69b949ebb_194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194"},"_vena_MYPS1_MYPB1_R_FV_42f34b52efc14701904e2bd69b949ebb_195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195"},"_vena_MYPS1_MYPB1_R_FV_42f34b52efc14701904e2bd69b949ebb_196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196"},"_vena_MYPS1_MYPB1_R_FV_42f34b52efc14701904e2bd69b949ebb_197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197"},"_vena_MYPS1_MYPB1_R_FV_42f34b52efc14701904e2bd69b949ebb_198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198"},"_vena_MYPS1_MYPB1_R_FV_42f34b52efc14701904e2bd69b949ebb_199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199"},"_vena_MYPS1_MYPB1_R_FV_42f34b52efc14701904e2bd69b949ebb_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"},"_vena_MYPS1_MYPB1_R_FV_42f34b52efc14701904e2bd69b949ebb_200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200"},"_vena_MYPS1_MYPB1_R_FV_42f34b52efc14701904e2bd69b949ebb_201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201"},"_vena_MYPS1_MYPB1_R_FV_42f34b52efc14701904e2bd69b949ebb_202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202"},"_vena_MYPS1_MYPB1_R_FV_42f34b52efc14701904e2bd69b949ebb_203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203"},"_vena_MYPS1_MYPB1_R_FV_42f34b52efc14701904e2bd69b949ebb_204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204"},"_vena_MYPS1_MYPB1_R_FV_42f34b52efc14701904e2bd69b949ebb_205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205"},"_vena_MYPS1_MYPB1_R_FV_42f34b52efc14701904e2bd69b949ebb_206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206"},"_vena_MYPS1_MYPB1_R_FV_42f34b52efc14701904e2bd69b949ebb_207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207"},"_vena_MYPS1_MYPB1_R_FV_42f34b52efc14701904e2bd69b949ebb_208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208"},"_vena_MYPS1_MYPB1_R_FV_42f34b52efc14701904e2bd69b949ebb_209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209"},"_vena_MYPS1_MYPB1_R_FV_42f34b52efc14701904e2bd69b949ebb_210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210"},"_vena_MYPS1_MYPB1_R_FV_42f34b52efc14701904e2bd69b949ebb_211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211"},"_vena_MYPS1_MYPB1_R_FV_42f34b52efc14701904e2bd69b949ebb_212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212"},"_vena_MYPS1_MYPB1_R_FV_42f34b52efc14701904e2bd69b949ebb_213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213"},"_vena_MYPS1_MYPB1_R_FV_42f34b52efc14701904e2bd69b949ebb_214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214"},"_vena_MYPS1_MYPB1_R_FV_42f34b52efc14701904e2bd69b949ebb_215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215"},"_vena_MYPS1_MYPB1_R_FV_42f34b52efc14701904e2bd69b949ebb_216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216"},"_vena_MYPS1_MYPB1_R_FV_42f34b52efc14701904e2bd69b949ebb_217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217"},"_vena_MYPS1_MYPB1_R_FV_42f34b52efc14701904e2bd69b949ebb_218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218"},"_vena_MYPS1_MYPB1_R_FV_42f34b52efc14701904e2bd69b949ebb_219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219"},"_vena_MYPS1_MYPB1_R_FV_42f34b52efc14701904e2bd69b949ebb_220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220"},"_vena_MYPS1_MYPB1_R_FV_42f34b52efc14701904e2bd69b949ebb_221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221"},"_vena_MYPS1_MYPB1_R_FV_42f34b52efc14701904e2bd69b949ebb_222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222"},"_vena_MYPS1_MYPB1_R_FV_42f34b52efc14701904e2bd69b949ebb_223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223"},"_vena_MYPS1_MYPB1_R_FV_42f34b52efc14701904e2bd69b949ebb_224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224"},"_vena_MYPS1_MYPB1_R_FV_42f34b52efc14701904e2bd69b949ebb_225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225"},"_vena_MYPS1_MYPB1_R_FV_42f34b52efc14701904e2bd69b949ebb_226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226"},"_vena_MYPS1_MYPB1_R_FV_42f34b52efc14701904e2bd69b949ebb_227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227"},"_vena_MYPS1_MYPB1_R_FV_42f34b52efc14701904e2bd69b949ebb_229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229"},"_vena_MYPS1_MYPB1_R_FV_42f34b52efc14701904e2bd69b949ebb_230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230"},"_vena_MYPS1_MYPB1_R_FV_42f34b52efc14701904e2bd69b949ebb_231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231"},"_vena_MYPS1_MYPB1_R_FV_42f34b52efc14701904e2bd69b949ebb_233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233"},"_vena_MYPS1_MYPB1_R_FV_42f34b52efc14701904e2bd69b949ebb_235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235"},"_vena_MYPS1_MYPB1_R_FV_42f34b52efc14701904e2bd69b949ebb_236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236"},"_vena_MYPS1_MYPB1_R_FV_42f34b52efc14701904e2bd69b949ebb_237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237"},"_vena_MYPS1_MYPB1_R_FV_42f34b52efc14701904e2bd69b949ebb_238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238"},"_vena_MYPS1_MYPB1_R_FV_42f34b52efc14701904e2bd69b949ebb_239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239"},"_vena_MYPS1_MYPB1_R_FV_42f34b52efc14701904e2bd69b949ebb_240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240"},"_vena_MYPS1_MYPB1_R_FV_42f34b52efc14701904e2bd69b949ebb_241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241"},"_vena_MYPS1_MYPB1_R_FV_42f34b52efc14701904e2bd69b949ebb_242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242"},"_vena_MYPS1_MYPB1_R_FV_42f34b52efc14701904e2bd69b949ebb_243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243"},"_vena_MYPS1_MYPB1_R_FV_42f34b52efc14701904e2bd69b949ebb_244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244"},"_vena_MYPS1_MYPB1_R_FV_42f34b52efc14701904e2bd69b949ebb_245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245"},"_vena_MYPS1_MYPB1_R_FV_42f34b52efc14701904e2bd69b949ebb_246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246"},"_vena_MYPS1_MYPB1_R_FV_42f34b52efc14701904e2bd69b949ebb_247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247"},"_vena_MYPS1_MYPB1_R_FV_42f34b52efc14701904e2bd69b949ebb_248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248"},"_vena_MYPS1_MYPB1_R_FV_42f34b52efc14701904e2bd69b949ebb_249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249"},"_vena_MYPS1_MYPB1_R_FV_42f34b52efc14701904e2bd69b949ebb_250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250"},"_vena_MYPS1_MYPB1_R_FV_42f34b52efc14701904e2bd69b949ebb_251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251"},"_vena_MYPS1_MYPB1_R_FV_42f34b52efc14701904e2bd69b949ebb_252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252"},"_vena_MYPS1_MYPB1_R_FV_42f34b52efc14701904e2bd69b949ebb_253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253"},"_vena_MYPS1_MYPB1_R_FV_42f34b52efc14701904e2bd69b949ebb_254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254"},"_vena_MYPS1_MYPB1_R_FV_42f34b52efc14701904e2bd69b949ebb_255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255"},"_vena_MYPS1_MYPB1_R_FV_42f34b52efc14701904e2bd69b949ebb_256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256"},"_vena_MYPS1_MYPB1_R_FV_42f34b52efc14701904e2bd69b949ebb_257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257"},"_vena_MYPS1_MYPB1_R_FV_42f34b52efc14701904e2bd69b949ebb_258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258"},"_vena_MYPS1_MYPB1_R_FV_42f34b52efc14701904e2bd69b949ebb_259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259"},"_vena_MYPS1_MYPB1_R_FV_42f34b52efc14701904e2bd69b949ebb_260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260"},"_vena_MYPS1_MYPB1_R_FV_42f34b52efc14701904e2bd69b949ebb_261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261"},"_vena_MYPS1_MYPB1_R_FV_42f34b52efc14701904e2bd69b949ebb_262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262"},"_vena_MYPS1_MYPB1_R_FV_42f34b52efc14701904e2bd69b949ebb_263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263"},"_vena_MYPS1_MYPB1_R_FV_42f34b52efc14701904e2bd69b949ebb_264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264"},"_vena_MYPS1_MYPB1_R_FV_42f34b52efc14701904e2bd69b949ebb_265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265"},"_vena_MYPS1_MYPB1_R_FV_42f34b52efc14701904e2bd69b949ebb_266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266"},"_vena_MYPS1_MYPB1_R_FV_42f34b52efc14701904e2bd69b949ebb_267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267"},"_vena_MYPS1_MYPB1_R_FV_42f34b52efc14701904e2bd69b949ebb_268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268"},"_vena_MYPS1_MYPB1_R_FV_42f34b52efc14701904e2bd69b949ebb_269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269"},"_vena_MYPS1_MYPB1_R_FV_42f34b52efc14701904e2bd69b949ebb_270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270"},"_vena_MYPS1_MYPB1_R_FV_42f34b52efc14701904e2bd69b949ebb_271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271"},"_vena_MYPS1_MYPB1_R_FV_42f34b52efc14701904e2bd69b949ebb_272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272"},"_vena_MYPS1_MYPB1_R_FV_42f34b52efc14701904e2bd69b949ebb_273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273"},"_vena_MYPS1_MYPB1_R_FV_42f34b52efc14701904e2bd69b949ebb_274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274"},"_vena_MYPS1_MYPB1_R_FV_42f34b52efc14701904e2bd69b949ebb_275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275"},"_vena_MYPS1_MYPB1_R_FV_42f34b52efc14701904e2bd69b949ebb_276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276"},"_vena_MYPS1_MYPB1_R_FV_42f34b52efc14701904e2bd69b949ebb_277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277"},"_vena_MYPS1_MYPB1_R_FV_42f34b52efc14701904e2bd69b949ebb_278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278"},"_vena_MYPS1_MYPB1_R_FV_42f34b52efc14701904e2bd69b949ebb_279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279"},"_vena_MYPS1_MYPB1_R_FV_42f34b52efc14701904e2bd69b949ebb_280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280"},"_vena_MYPS1_MYPB1_R_FV_42f34b52efc14701904e2bd69b949ebb_281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281"},"_vena_MYPS1_MYPB1_R_FV_42f34b52efc14701904e2bd69b949ebb_282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282"},"_vena_MYPS1_MYPB1_R_FV_42f34b52efc14701904e2bd69b949ebb_283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283"},"_vena_MYPS1_MYPB1_R_FV_42f34b52efc14701904e2bd69b949ebb_284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284"},"_vena_MYPS1_MYPB1_R_FV_42f34b52efc14701904e2bd69b949ebb_285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285"},"_vena_MYPS1_MYPB1_R_FV_42f34b52efc14701904e2bd69b949ebb_286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286"},"_vena_MYPS1_MYPB1_R_FV_42f34b52efc14701904e2bd69b949ebb_287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287"},"_vena_MYPS1_MYPB1_R_FV_42f34b52efc14701904e2bd69b949ebb_288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288"},"_vena_MYPS1_MYPB1_R_FV_42f34b52efc14701904e2bd69b949ebb_289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289"},"_vena_MYPS1_MYPB1_R_FV_42f34b52efc14701904e2bd69b949ebb_290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290"},"_vena_MYPS1_MYPB1_R_FV_42f34b52efc14701904e2bd69b949ebb_291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291"},"_vena_MYPS1_MYPB1_R_FV_42f34b52efc14701904e2bd69b949ebb_292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292"},"_vena_MYPS1_MYPB1_R_FV_42f34b52efc14701904e2bd69b949ebb_293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293"},"_vena_MYPS1_MYPB1_R_FV_42f34b52efc14701904e2bd69b949ebb_294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294"},"_vena_MYPS1_MYPB1_R_FV_42f34b52efc14701904e2bd69b949ebb_295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295"},"_vena_MYPS1_MYPB1_R_FV_42f34b52efc14701904e2bd69b949ebb_296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296"},"_vena_MYPS1_MYPB1_R_FV_42f34b52efc14701904e2bd69b949ebb_297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297"},"_vena_MYPS1_MYPB1_R_FV_42f34b52efc14701904e2bd69b949ebb_298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298"},"_vena_MYPS1_MYPB1_R_FV_42f34b52efc14701904e2bd69b949ebb_299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299"},"_vena_MYPS1_MYPB1_R_FV_42f34b52efc14701904e2bd69b949ebb_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"},"_vena_MYPS1_MYPB1_R_FV_42f34b52efc14701904e2bd69b949ebb_300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300"},"_vena_MYPS1_MYPB1_R_FV_42f34b52efc14701904e2bd69b949ebb_301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301"},"_vena_MYPS1_MYPB1_R_FV_42f34b52efc14701904e2bd69b949ebb_302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302"},"_vena_MYPS1_MYPB1_R_FV_42f34b52efc14701904e2bd69b949ebb_303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303"},"_vena_MYPS1_MYPB1_R_FV_42f34b52efc14701904e2bd69b949ebb_304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304"},"_vena_MYPS1_MYPB1_R_FV_42f34b52efc14701904e2bd69b949ebb_305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305"},"_vena_MYPS1_MYPB1_R_FV_42f34b52efc14701904e2bd69b949ebb_307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307"},"_vena_MYPS1_MYPB1_R_FV_42f34b52efc14701904e2bd69b949ebb_308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308"},"_vena_MYPS1_MYPB1_R_FV_42f34b52efc14701904e2bd69b949ebb_309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309"},"_vena_MYPS1_MYPB1_R_FV_42f34b52efc14701904e2bd69b949ebb_312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312"},"_vena_MYPS1_MYPB1_R_FV_42f34b52efc14701904e2bd69b949ebb_313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313"},"_vena_MYPS1_MYPB1_R_FV_42f34b52efc14701904e2bd69b949ebb_314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314"},"_vena_MYPS1_MYPB1_R_FV_42f34b52efc14701904e2bd69b949ebb_315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315"},"_vena_MYPS1_MYPB1_R_FV_42f34b52efc14701904e2bd69b949ebb_316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316"},"_vena_MYPS1_MYPB1_R_FV_42f34b52efc14701904e2bd69b949ebb_317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317"},"_vena_MYPS1_MYPB1_R_FV_42f34b52efc14701904e2bd69b949ebb_318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318"},"_vena_MYPS1_MYPB1_R_FV_42f34b52efc14701904e2bd69b949ebb_319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319"},"_vena_MYPS1_MYPB1_R_FV_42f34b52efc14701904e2bd69b949ebb_320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320"},"_vena_MYPS1_MYPB1_R_FV_42f34b52efc14701904e2bd69b949ebb_321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321"},"_vena_MYPS1_MYPB1_R_FV_42f34b52efc14701904e2bd69b949ebb_322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322"},"_vena_MYPS1_MYPB1_R_FV_42f34b52efc14701904e2bd69b949ebb_323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323"},"_vena_MYPS1_MYPB1_R_FV_42f34b52efc14701904e2bd69b949ebb_324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324"},"_vena_MYPS1_MYPB1_R_FV_42f34b52efc14701904e2bd69b949ebb_325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325"},"_vena_MYPS1_MYPB1_R_FV_42f34b52efc14701904e2bd69b949ebb_326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326"},"_vena_MYPS1_MYPB1_R_FV_42f34b52efc14701904e2bd69b949ebb_327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327"},"_vena_MYPS1_MYPB1_R_FV_42f34b52efc14701904e2bd69b949ebb_328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328"},"_vena_MYPS1_MYPB1_R_FV_42f34b52efc14701904e2bd69b949ebb_329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329"},"_vena_MYPS1_MYPB1_R_FV_42f34b52efc14701904e2bd69b949ebb_330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330"},"_vena_MYPS1_MYPB1_R_FV_42f34b52efc14701904e2bd69b949ebb_331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331"},"_vena_MYPS1_MYPB1_R_FV_42f34b52efc14701904e2bd69b949ebb_332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332"},"_vena_MYPS1_MYPB1_R_FV_42f34b52efc14701904e2bd69b949ebb_333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333"},"_vena_MYPS1_MYPB1_R_FV_42f34b52efc14701904e2bd69b949ebb_334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334"},"_vena_MYPS1_MYPB1_R_FV_42f34b52efc14701904e2bd69b949ebb_335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335"},"_vena_MYPS1_MYPB1_R_FV_42f34b52efc14701904e2bd69b949ebb_336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336"},"_vena_MYPS1_MYPB1_R_FV_42f34b52efc14701904e2bd69b949ebb_337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337"},"_vena_MYPS1_MYPB1_R_FV_42f34b52efc14701904e2bd69b949ebb_338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338"},"_vena_MYPS1_MYPB1_R_FV_42f34b52efc14701904e2bd69b949ebb_339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339"},"_vena_MYPS1_MYPB1_R_FV_42f34b52efc14701904e2bd69b949ebb_340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340"},"_vena_MYPS1_MYPB1_R_FV_42f34b52efc14701904e2bd69b949ebb_341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341"},"_vena_MYPS1_MYPB1_R_FV_42f34b52efc14701904e2bd69b949ebb_342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342"},"_vena_MYPS1_MYPB1_R_FV_42f34b52efc14701904e2bd69b949ebb_343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343"},"_vena_MYPS1_MYPB1_R_FV_42f34b52efc14701904e2bd69b949ebb_344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344"},"_vena_MYPS1_MYPB1_R_FV_42f34b52efc14701904e2bd69b949ebb_345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345"},"_vena_MYPS1_MYPB1_R_FV_42f34b52efc14701904e2bd69b949ebb_346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346"},"_vena_MYPS1_MYPB1_R_FV_42f34b52efc14701904e2bd69b949ebb_347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347"},"_vena_MYPS1_MYPB1_R_FV_42f34b52efc14701904e2bd69b949ebb_348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348"},"_vena_MYPS1_MYPB1_R_FV_42f34b52efc14701904e2bd69b949ebb_349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349"},"_vena_MYPS1_MYPB1_R_FV_42f34b52efc14701904e2bd69b949ebb_350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350"},"_vena_MYPS1_MYPB1_R_FV_42f34b52efc14701904e2bd69b949ebb_351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351"},"_vena_MYPS1_MYPB1_R_FV_42f34b52efc14701904e2bd69b949ebb_352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352"},"_vena_MYPS1_MYPB1_R_FV_42f34b52efc14701904e2bd69b949ebb_353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353"},"_vena_MYPS1_MYPB1_R_FV_42f34b52efc14701904e2bd69b949ebb_354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354"},"_vena_MYPS1_MYPB1_R_FV_42f34b52efc14701904e2bd69b949ebb_355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355"},"_vena_MYPS1_MYPB1_R_FV_42f34b52efc14701904e2bd69b949ebb_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"},"_vena_MYPS1_MYPB2_C_4_720177941095776277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4","MemberIdStr":"720177941095776277","DimensionId":4,"MemberId":720177941095776277,"Inc":""},"_vena_MYPS1_MYPB2_C_4_720177941095776277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4","MemberIdStr":"720177941095776277","DimensionId":4,"MemberId":720177941095776277,"Inc":"1"},"_vena_MYPS1_MYPB2_C_8_720177941305491737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8","MemberIdStr":"720177941305491737","DimensionId":8,"MemberId":720177941305491737,"Inc":""},"_vena_MYPS1_MYPB2_C_8_720177941309685782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8","MemberIdStr":"720177941309685782","DimensionId":8,"MemberId":720177941309685782,"Inc":""},"_vena_MYPS1_MYPB2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FV","MemberIdStr":"56493ffece784c5db4cd0fd3b40a250d","DimensionId":-1,"MemberId":-1,"Inc":"4"},"_vena_MYPS1_MYPB2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FV","MemberIdStr":"56493ffece784c5db4cd0fd3b40a250d","DimensionId":-1,"MemberId":-1,"Inc":"5"},"_vena_MYPS1_MYPB2_C_FV_e3545e3dcc52420a84dcdae3a23a4597_1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FV","MemberIdStr":"e3545e3dcc52420a84dcdae3a23a4597","DimensionId":-1,"MemberId":-1,"Inc":"1"},"_vena_MYPS1_MYPB2_C_FV_e3545e3dcc52420a84dcdae3a23a4597_2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FV","MemberIdStr":"e3545e3dcc52420a84dcdae3a23a4597","DimensionId":-1,"MemberId":-1,"Inc":"2"},"_vena_MYPS1_MYPB2_R_5_721231448376606720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721231448376606720","DimensionId":5,"MemberId":721231448376606720,"Inc":""},"_vena_MYPS1_MYPB2_R_5_721231448380801024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721231448380801024","DimensionId":5,"MemberId":721231448380801024,"Inc":""},"_vena_MYPS1_MYPB2_R_5_721231448384995329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721231448384995329","DimensionId":5,"MemberId":721231448384995329,"Inc":""},"_vena_MYPS1_MYPB2_R_5_721231448384995331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721231448384995331","DimensionId":5,"MemberId":721231448384995331,"Inc":""},"_vena_MYPS1_MYPB2_R_5_721231448384995333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721231448384995333","DimensionId":5,"MemberId":721231448384995333,"Inc":""},"_vena_MYPS1_MYPB2_R_5_721231448389189633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721231448389189633","DimensionId":5,"MemberId":721231448389189633,"Inc":""},"_vena_MYPS1_MYPB2_R_5_721231448389189635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721231448389189635","DimensionId":5,"MemberId":721231448389189635,"Inc":""},"_vena_MYPS1_MYPB2_R_5_721231448393383937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721231448393383937","DimensionId":5,"MemberId":721231448393383937,"Inc":""},"_vena_MYPS1_MYPB2_R_5_721231448393383939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721231448393383939","DimensionId":5,"MemberId":721231448393383939,"Inc":""},"_vena_MYPS1_MYPB2_R_5_721231448393383941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721231448393383941","DimensionId":5,"MemberId":721231448393383941,"Inc":""},"_vena_MYPS1_MYPB2_R_5_721231448397578241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721231448397578241","DimensionId":5,"MemberId":721231448397578241,"Inc":""},"_vena_MYPS1_MYPB2_R_5_721231448397578243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721231448397578243","DimensionId":5,"MemberId":721231448397578243,"Inc":""},"_vena_MYPS1_MYPB2_R_5_721231448401772545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721231448401772545","DimensionId":5,"MemberId":721231448401772545,"Inc":""},"_vena_MYPS1_MYPB2_R_5_721231448401772547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721231448401772547","DimensionId":5,"MemberId":721231448401772547,"Inc":""},"_vena_MYPS1_MYPB2_R_5_721231448401772549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721231448401772549","DimensionId":5,"MemberId":721231448401772549,"Inc":""},"_vena_MYPS1_MYPB2_R_5_721231448405966849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721231448405966849","DimensionId":5,"MemberId":721231448405966849,"Inc":""},"_vena_MYPS1_MYPB2_R_5_721231448405966851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721231448405966851","DimensionId":5,"MemberId":721231448405966851,"Inc":""},"_vena_MYPS1_MYPB2_R_5_721231448410161153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721231448410161153","DimensionId":5,"MemberId":721231448410161153,"Inc":""},"_vena_MYPS1_MYPB2_R_5_721231448410161155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721231448410161155","DimensionId":5,"MemberId":721231448410161155,"Inc":""},"_vena_MYPS1_MYPB2_R_5_721231448410161157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721231448410161157","DimensionId":5,"MemberId":721231448410161157,"Inc":""},"_vena_MYPS1_MYPB2_R_5_721231448414355457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721231448414355457","DimensionId":5,"MemberId":721231448414355457,"Inc":""},"_vena_MYPS1_MYPB2_R_5_721231448414355459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721231448414355459","DimensionId":5,"MemberId":721231448414355459,"Inc":""},"_vena_MYPS1_MYPB2_R_5_721231448414355461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721231448414355461","DimensionId":5,"MemberId":721231448414355461,"Inc":""},"_vena_MYPS1_MYPB2_R_5_721231448418549761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721231448418549761","DimensionId":5,"MemberId":721231448418549761,"Inc":""},"_vena_MYPS1_MYPB2_R_5_721231448418549763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721231448418549763","DimensionId":5,"MemberId":721231448418549763,"Inc":""},"_vena_MYPS1_MYPB2_R_5_721231448422744065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721231448422744065","DimensionId":5,"MemberId":721231448422744065,"Inc":""},"_vena_MYPS1_MYPB2_R_5_721231448422744067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721231448422744067","DimensionId":5,"MemberId":721231448422744067,"Inc":""},"_vena_MYPS1_MYPB2_R_5_721231448422744069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721231448422744069","DimensionId":5,"MemberId":721231448422744069,"Inc":""},"_vena_MYPS1_MYPB2_R_5_721231448426938369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721231448426938369","DimensionId":5,"MemberId":721231448426938369,"Inc":""},"_vena_MYPS1_MYPB2_R_5_721231448426938371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721231448426938371","DimensionId":5,"MemberId":721231448426938371,"Inc":""},"_vena_MYPS1_MYPB2_R_5_721231448431132673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721231448431132673","DimensionId":5,"MemberId":721231448431132673,"Inc":""},"_vena_MYPS1_MYPB2_R_5_721231448431132675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721231448431132675","DimensionId":5,"MemberId":721231448431132675,"Inc":""},"_vena_MYPS1_MYPB2_R_5_721231448431132677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721231448431132677","DimensionId":5,"MemberId":721231448431132677,"Inc":""},"_vena_MYPS1_MYPB2_R_5_721231448435326977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721231448435326977","DimensionId":5,"MemberId":721231448435326977,"Inc":""},"_vena_MYPS1_MYPB2_R_5_721231448435326979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721231448435326979","DimensionId":5,"MemberId":721231448435326979,"Inc":""},"_vena_MYPS1_MYPB2_R_5_721231448439521281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721231448439521281","DimensionId":5,"MemberId":721231448439521281,"Inc":""},"_vena_MYPS1_MYPB2_R_5_721231448439521283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721231448439521283","DimensionId":5,"MemberId":721231448439521283,"Inc":""},"_vena_MYPS1_MYPB2_R_5_721231448439521285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721231448439521285","DimensionId":5,"MemberId":721231448439521285,"Inc":""},"_vena_MYPS1_MYPB2_R_5_721231448443715585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721231448443715585","DimensionId":5,"MemberId":721231448443715585,"Inc":""},"_vena_MYPS1_MYPB2_R_5_721231448443715587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721231448443715587","DimensionId":5,"MemberId":721231448443715587,"Inc":""},"_vena_MYPS1_MYPB2_R_5_721231448443715589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721231448443715589","DimensionId":5,"MemberId":721231448443715589,"Inc":""},"_vena_MYPS1_MYPB2_R_5_721231448447909889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721231448447909889","DimensionId":5,"MemberId":721231448447909889,"Inc":""},"_vena_MYPS1_MYPB2_R_5_721231448447909891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721231448447909891","DimensionId":5,"MemberId":721231448447909891,"Inc":""},"_vena_MYPS1_MYPB2_R_5_721231448452104193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721231448452104193","DimensionId":5,"MemberId":721231448452104193,"Inc":""},"_vena_MYPS1_MYPB2_R_5_721231448452104195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721231448452104195","DimensionId":5,"MemberId":721231448452104195,"Inc":""},"_vena_MYPS1_MYPB2_R_5_721231448452104197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721231448452104197","DimensionId":5,"MemberId":721231448452104197,"Inc":""},"_vena_MYPS1_MYPB2_R_5_721231448456298497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721231448456298497","DimensionId":5,"MemberId":721231448456298497,"Inc":""},"_vena_MYPS1_MYPB2_R_5_721231448456298499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721231448456298499","DimensionId":5,"MemberId":721231448456298499,"Inc":""},"_vena_MYPS1_MYPB2_R_5_721231448460492801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721231448460492801","DimensionId":5,"MemberId":721231448460492801,"Inc":""},"_vena_MYPS1_MYPB2_R_5_721231448460492803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721231448460492803","DimensionId":5,"MemberId":721231448460492803,"Inc":""},"_vena_MYPS1_MYPB2_R_5_721231448460492805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721231448460492805","DimensionId":5,"MemberId":721231448460492805,"Inc":""},"_vena_MYPS1_MYPB2_R_5_721231448464687105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721231448464687105","DimensionId":5,"MemberId":721231448464687105,"Inc":""},"_vena_MYPS1_MYPB2_R_5_721231448464687107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721231448464687107","DimensionId":5,"MemberId":721231448464687107,"Inc":""},"_vena_MYPS1_MYPB2_R_5_721231448468881409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721231448468881409","DimensionId":5,"MemberId":721231448468881409,"Inc":""},"_vena_MYPS1_MYPB2_R_5_721231448468881411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721231448468881411","DimensionId":5,"MemberId":721231448468881411,"Inc":""},"_vena_MYPS1_MYPB2_R_5_721231448468881413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721231448468881413","DimensionId":5,"MemberId":721231448468881413,"Inc":""},"_vena_MYPS1_MYPB2_R_5_721231448473075713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721231448473075713","DimensionId":5,"MemberId":721231448473075713,"Inc":""},"_vena_MYPS1_MYPB2_R_5_721231448477270016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721231448477270016","DimensionId":5,"MemberId":721231448477270016,"Inc":""},"_vena_MYPS1_MYPB2_R_5_721231448481464321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721231448481464321","DimensionId":5,"MemberId":721231448481464321,"Inc":""},"_vena_MYPS1_MYPB2_R_5_721231448481464323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721231448481464323","DimensionId":5,"MemberId":721231448481464323,"Inc":""},"_vena_MYPS1_MYPB2_R_5_721231448481464325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721231448481464325","DimensionId":5,"MemberId":721231448481464325,"Inc":""},"_vena_MYPS1_MYPB2_R_5_721231448485658625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721231448485658625","DimensionId":5,"MemberId":721231448485658625,"Inc":""},"_vena_MYPS1_MYPB2_R_5_721231448485658627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721231448485658627","DimensionId":5,"MemberId":721231448485658627,"Inc":""},"_vena_MYPS1_MYPB2_R_5_721231448489852929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721231448489852929","DimensionId":5,"MemberId":721231448489852929,"Inc":""},"_vena_MYPS1_MYPB2_R_5_721231448489852931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721231448489852931","DimensionId":5,"MemberId":721231448489852931,"Inc":""},"_vena_MYPS1_MYPB2_R_5_721231448489852933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721231448489852933","DimensionId":5,"MemberId":721231448489852933,"Inc":""},"_vena_MYPS1_MYPB2_R_5_721231448494047233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721231448494047233","DimensionId":5,"MemberId":721231448494047233,"Inc":""},"_vena_MYPS1_MYPB2_R_5_721231448494047235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721231448494047235","DimensionId":5,"MemberId":721231448494047235,"Inc":""},"_vena_MYPS1_MYPB2_R_5_721231448498241536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721231448498241536","DimensionId":5,"MemberId":721231448498241536,"Inc":""},"_vena_MYPS1_MYPB2_R_5_721231448502435841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721231448502435841","DimensionId":5,"MemberId":721231448502435841,"Inc":""},"_vena_MYPS1_MYPB2_R_5_721231448502435843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721231448502435843","DimensionId":5,"MemberId":721231448502435843,"Inc":""},"_vena_MYPS1_MYPB2_R_5_721231448506630145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721231448506630145","DimensionId":5,"MemberId":721231448506630145,"Inc":""},"_vena_MYPS1_MYPB2_R_5_721231448506630147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721231448506630147","DimensionId":5,"MemberId":721231448506630147,"Inc":""},"_vena_MYPS1_MYPB2_R_5_721231448506630149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721231448506630149","DimensionId":5,"MemberId":721231448506630149,"Inc":""},"_vena_MYPS1_MYPB2_R_5_721231448510824449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721231448510824449","DimensionId":5,"MemberId":721231448510824449,"Inc":""},"_vena_MYPS1_MYPB2_R_5_721231448510824451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721231448510824451","DimensionId":5,"MemberId":721231448510824451,"Inc":""},"_vena_MYPS1_MYPB2_R_5_721231448515018753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721231448515018753","DimensionId":5,"MemberId":721231448515018753,"Inc":""},"_vena_MYPS1_MYPB2_R_5_721231448515018755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721231448515018755","DimensionId":5,"MemberId":721231448515018755,"Inc":""},"_vena_MYPS1_MYPB2_R_5_721231448515018757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721231448515018757","DimensionId":5,"MemberId":721231448515018757,"Inc":""},"_vena_MYPS1_MYPB2_R_5_721231448519213057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721231448519213057","DimensionId":5,"MemberId":721231448519213057,"Inc":""},"_vena_MYPS1_MYPB2_R_5_721231448519213059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721231448519213059","DimensionId":5,"MemberId":721231448519213059,"Inc":""},"_vena_MYPS1_MYPB2_R_5_721231448523407361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721231448523407361","DimensionId":5,"MemberId":721231448523407361,"Inc":""},"_vena_MYPS1_MYPB2_R_5_721231448523407363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721231448523407363","DimensionId":5,"MemberId":721231448523407363,"Inc":""},"_vena_MYPS1_MYPB2_R_5_721231448523407365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721231448523407365","DimensionId":5,"MemberId":721231448523407365,"Inc":""},"_vena_MYPS1_MYPB2_R_5_721231448527601665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721231448527601665","DimensionId":5,"MemberId":721231448527601665,"Inc":""},"_vena_MYPS1_MYPB2_R_5_721231448527601667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721231448527601667","DimensionId":5,"MemberId":721231448527601667,"Inc":""},"_vena_MYPS1_MYPB2_R_5_721231448531795969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721231448531795969","DimensionId":5,"MemberId":721231448531795969,"Inc":""},"_vena_MYPS1_MYPB2_R_5_721231448535990272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721231448535990272","DimensionId":5,"MemberId":721231448535990272,"Inc":""},"_vena_MYPS1_MYPB2_R_5_721231448535990274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721231448535990274","DimensionId":5,"MemberId":721231448535990274,"Inc":""},"_vena_MYPS1_MYPB2_R_5_721231448540184577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721231448540184577","DimensionId":5,"MemberId":721231448540184577,"Inc":""},"_vena_MYPS1_MYPB2_R_5_721231448540184579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721231448540184579","DimensionId":5,"MemberId":721231448540184579,"Inc":""},"_vena_MYPS1_MYPB2_R_5_721231448540184581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721231448540184581","DimensionId":5,"MemberId":721231448540184581,"Inc":""},"_vena_MYPS1_MYPB2_R_5_721231448544378881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721231448544378881","DimensionId":5,"MemberId":721231448544378881,"Inc":""},"_vena_MYPS1_MYPB2_R_5_721231448544378883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721231448544378883","DimensionId":5,"MemberId":721231448544378883,"Inc":""},"_vena_MYPS1_MYPB2_R_5_721231448548573185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721231448548573185","DimensionId":5,"MemberId":721231448548573185,"Inc":""},"_vena_MYPS1_MYPB2_R_5_721231448548573187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721231448548573187","DimensionId":5,"MemberId":721231448548573187,"Inc":""},"_vena_MYPS1_MYPB2_R_5_721231448548573189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721231448548573189","DimensionId":5,"MemberId":721231448548573189,"Inc":""},"_vena_MYPS1_MYPB2_R_5_721231448552767489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721231448552767489","DimensionId":5,"MemberId":721231448552767489,"Inc":""},"_vena_MYPS1_MYPB2_R_5_721231448552767491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721231448552767491","DimensionId":5,"MemberId":721231448552767491,"Inc":""},"_vena_MYPS1_MYPB2_R_5_721231448556961793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721231448556961793","DimensionId":5,"MemberId":721231448556961793,"Inc":""},"_vena_MYPS1_MYPB2_R_5_721231448556961795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721231448556961795","DimensionId":5,"MemberId":721231448556961795,"Inc":""},"_vena_MYPS1_MYPB2_R_5_721231448556961797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721231448556961797","DimensionId":5,"MemberId":721231448556961797,"Inc":""},"_vena_MYPS1_MYPB2_R_5_721231448561156097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721231448561156097","DimensionId":5,"MemberId":721231448561156097,"Inc":""},"_vena_MYPS1_MYPB2_R_5_721231448565350400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721231448565350400","DimensionId":5,"MemberId":721231448565350400,"Inc":""},"_vena_MYPS1_MYPB2_R_5_721231448569544705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721231448569544705","DimensionId":5,"MemberId":721231448569544705,"Inc":""},"_vena_MYPS1_MYPB2_R_5_721231448569544707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721231448569544707","DimensionId":5,"MemberId":721231448569544707,"Inc":""},"_vena_MYPS1_MYPB2_R_5_721231448569544709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721231448569544709","DimensionId":5,"MemberId":721231448569544709,"Inc":""},"_vena_MYPS1_MYPB2_R_5_721231448573739009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721231448573739009","DimensionId":5,"MemberId":721231448573739009,"Inc":""},"_vena_MYPS1_MYPB2_R_5_721231448573739011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721231448573739011","DimensionId":5,"MemberId":721231448573739011,"Inc":""},"_vena_MYPS1_MYPB2_R_5_721231448577933313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721231448577933313","DimensionId":5,"MemberId":721231448577933313,"Inc":""},"_vena_MYPS1_MYPB2_R_5_721231448577933315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721231448577933315","DimensionId":5,"MemberId":721231448577933315,"Inc":""},"_vena_MYPS1_MYPB2_R_5_721231448577933317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721231448577933317","DimensionId":5,"MemberId":721231448577933317,"Inc":""},"_vena_MYPS1_MYPB2_R_5_721231448582127617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721231448582127617","DimensionId":5,"MemberId":721231448582127617,"Inc":""},"_vena_MYPS1_MYPB2_R_5_721231448582127619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721231448582127619","DimensionId":5,"MemberId":721231448582127619,"Inc":""},"_vena_MYPS1_MYPB2_R_5_721231448586321921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721231448586321921","DimensionId":5,"MemberId":721231448586321921,"Inc":""},"_vena_MYPS1_MYPB2_R_5_721231448586321923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721231448586321923","DimensionId":5,"MemberId":721231448586321923,"Inc":""},"_vena_MYPS1_MYPB2_R_5_721231448586321925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721231448586321925","DimensionId":5,"MemberId":721231448586321925,"Inc":""},"_vena_MYPS1_MYPB2_R_5_721231448590516225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721231448590516225","DimensionId":5,"MemberId":721231448590516225,"Inc":""},"_vena_MYPS1_MYPB2_R_5_721231448590516227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721231448590516227","DimensionId":5,"MemberId":721231448590516227,"Inc":""},"_vena_MYPS1_MYPB2_R_5_721231448594710529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721231448594710529","DimensionId":5,"MemberId":721231448594710529,"Inc":""},"_vena_MYPS1_MYPB2_R_5_721231448594710531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721231448594710531","DimensionId":5,"MemberId":721231448594710531,"Inc":""},"_vena_MYPS1_MYPB2_R_5_721231448594710533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721231448594710533","DimensionId":5,"MemberId":721231448594710533,"Inc":""},"_vena_MYPS1_MYPB2_R_5_721231448598904833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721231448598904833","DimensionId":5,"MemberId":721231448598904833,"Inc":""},"_vena_MYPS1_MYPB2_R_5_721231448598904835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721231448598904835","DimensionId":5,"MemberId":721231448598904835,"Inc":""},"_vena_MYPS1_MYPB2_R_5_721231448603099137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721231448603099137","DimensionId":5,"MemberId":721231448603099137,"Inc":""},"_vena_MYPS1_MYPB2_R_5_721231448603099139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721231448603099139","DimensionId":5,"MemberId":721231448603099139,"Inc":""},"_vena_MYPS1_MYPB2_R_5_721231448603099141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721231448603099141","DimensionId":5,"MemberId":721231448603099141,"Inc":""},"_vena_MYPS1_MYPB2_R_5_721231448607293441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721231448607293441","DimensionId":5,"MemberId":721231448607293441,"Inc":""},"_vena_MYPS1_MYPB2_R_5_721231448607293443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721231448607293443","DimensionId":5,"MemberId":721231448607293443,"Inc":""},"_vena_MYPS1_MYPB2_R_5_721231448607293445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721231448607293445","DimensionId":5,"MemberId":721231448607293445,"Inc":""},"_vena_MYPS1_MYPB2_R_5_721231448611487745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721231448611487745","DimensionId":5,"MemberId":721231448611487745,"Inc":""},"_vena_MYPS1_MYPB2_R_5_721231448615682048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721231448615682048","DimensionId":5,"MemberId":721231448615682048,"Inc":""},"_vena_MYPS1_MYPB2_R_5_721231448619876353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721231448619876353","DimensionId":5,"MemberId":721231448619876353,"Inc":""},"_vena_MYPS1_MYPB2_R_5_721231448619876355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721231448619876355","DimensionId":5,"MemberId":721231448619876355,"Inc":""},"_vena_MYPS1_MYPB2_R_5_721231448624070657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721231448624070657","DimensionId":5,"MemberId":721231448624070657,"Inc":""},"_vena_MYPS1_MYPB2_R_5_721231448624070659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721231448624070659","DimensionId":5,"MemberId":721231448624070659,"Inc":""},"_vena_MYPS1_MYPB2_R_5_721231448624070661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721231448624070661","DimensionId":5,"MemberId":721231448624070661,"Inc":""},"_vena_MYPS1_MYPB2_R_5_721231448628264961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721231448628264961","DimensionId":5,"MemberId":721231448628264961,"Inc":""},"_vena_MYPS1_MYPB2_R_5_721231448628264963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721231448628264963","DimensionId":5,"MemberId":721231448628264963,"Inc":""},"_vena_MYPS1_MYPB2_R_5_721231448632459264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721231448632459264","DimensionId":5,"MemberId":721231448632459264,"Inc":""},"_vena_MYPS1_MYPB2_R_5_721231448632459266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721231448632459266","DimensionId":5,"MemberId":721231448632459266,"Inc":""},"_vena_MYPS1_MYPB2_R_5_721231448636653568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721231448636653568","DimensionId":5,"MemberId":721231448636653568,"Inc":""},"_vena_MYPS1_MYPB2_R_5_721231448640847873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721231448640847873","DimensionId":5,"MemberId":721231448640847873,"Inc":""},"_vena_MYPS1_MYPB2_R_5_721231448640847875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721231448640847875","DimensionId":5,"MemberId":721231448640847875,"Inc":""},"_vena_MYPS1_MYPB2_R_5_721231448640847877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721231448640847877","DimensionId":5,"MemberId":721231448640847877,"Inc":""},"_vena_MYPS1_MYPB2_R_5_721231448645042177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721231448645042177","DimensionId":5,"MemberId":721231448645042177,"Inc":""},"_vena_MYPS1_MYPB2_R_5_721231448645042179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721231448645042179","DimensionId":5,"MemberId":721231448645042179,"Inc":""},"_vena_MYPS1_MYPB2_R_5_721231448645042181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721231448645042181","DimensionId":5,"MemberId":721231448645042181,"Inc":""},"_vena_MYPS1_MYPB2_R_5_721231448649236481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721231448649236481","DimensionId":5,"MemberId":721231448649236481,"Inc":""},"_vena_MYPS1_MYPB2_R_5_721231448649236483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721231448649236483","DimensionId":5,"MemberId":721231448649236483,"Inc":""},"_vena_MYPS1_MYPB2_R_5_721231448653430785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721231448653430785","DimensionId":5,"MemberId":721231448653430785,"Inc":""},"_vena_MYPS1_MYPB2_R_5_721231448657625088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721231448657625088","DimensionId":5,"MemberId":721231448657625088,"Inc":""},"_vena_MYPS1_MYPB2_R_5_721231448657625090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721231448657625090","DimensionId":5,"MemberId":721231448657625090,"Inc":""},"_vena_MYPS1_MYPB2_R_5_721231448661819393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721231448661819393","DimensionId":5,"MemberId":721231448661819393,"Inc":""},"_vena_MYPS1_MYPB2_R_5_721231448661819395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721231448661819395","DimensionId":5,"MemberId":721231448661819395,"Inc":""},"_vena_MYPS1_MYPB2_R_5_721231448666013697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721231448666013697","DimensionId":5,"MemberId":721231448666013697,"Inc":""},"_vena_MYPS1_MYPB2_R_5_721231448666013699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721231448666013699","DimensionId":5,"MemberId":721231448666013699,"Inc":""},"_vena_MYPS1_MYPB2_R_5_721231448666013701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721231448666013701","DimensionId":5,"MemberId":721231448666013701,"Inc":""},"_vena_MYPS1_MYPB2_R_5_721231448670208001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721231448670208001","DimensionId":5,"MemberId":721231448670208001,"Inc":""},"_vena_MYPS1_MYPB2_R_5_721231448670208003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721231448670208003","DimensionId":5,"MemberId":721231448670208003,"Inc":""},"_vena_MYPS1_MYPB2_R_5_721231448674402304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721231448674402304","DimensionId":5,"MemberId":721231448674402304,"Inc":""},"_vena_MYPS1_MYPB2_R_5_721231448678596608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721231448678596608","DimensionId":5,"MemberId":721231448678596608,"Inc":""},"_vena_MYPS1_MYPB2_R_5_721231448678596610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721231448678596610","DimensionId":5,"MemberId":721231448678596610,"Inc":""},"_vena_MYPS1_MYPB2_R_5_721231448682790913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721231448682790913","DimensionId":5,"MemberId":721231448682790913,"Inc":""},"_vena_MYPS1_MYPB2_R_5_721231448682790915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721231448682790915","DimensionId":5,"MemberId":721231448682790915,"Inc":""},"_vena_MYPS1_MYPB2_R_5_721231448686985216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721231448686985216","DimensionId":5,"MemberId":721231448686985216,"Inc":""},"_vena_MYPS1_MYPB2_R_5_721231448691179521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721231448691179521","DimensionId":5,"MemberId":721231448691179521,"Inc":""},"_vena_MYPS1_MYPB2_R_5_721231448691179523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721231448691179523","DimensionId":5,"MemberId":721231448691179523,"Inc":""},"_vena_MYPS1_MYPB2_R_5_721231448691179525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721231448691179525","DimensionId":5,"MemberId":721231448691179525,"Inc":""},"_vena_MYPS1_MYPB2_R_5_721231448695373825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721231448695373825","DimensionId":5,"MemberId":721231448695373825,"Inc":""},"_vena_MYPS1_MYPB2_R_5_721231448695373827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721231448695373827","DimensionId":5,"MemberId":721231448695373827,"Inc":""},"_vena_MYPS1_MYPB2_R_5_721231448699568129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721231448699568129","DimensionId":5,"MemberId":721231448699568129,"Inc":""},"_vena_MYPS1_MYPB2_R_5_721231448699568131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721231448699568131","DimensionId":5,"MemberId":721231448699568131,"Inc":""},"_vena_MYPS1_MYPB2_R_5_721231448699568133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721231448699568133","DimensionId":5,"MemberId":721231448699568133,"Inc":""},"_vena_MYPS1_MYPB2_R_5_721231448703762433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721231448703762433","DimensionId":5,"MemberId":721231448703762433,"Inc":""},"_vena_MYPS1_MYPB2_R_5_721231448703762435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721231448703762435","DimensionId":5,"MemberId":721231448703762435,"Inc":""},"_vena_MYPS1_MYPB2_R_5_721231448707956737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721231448707956737","DimensionId":5,"MemberId":721231448707956737,"Inc":""},"_vena_MYPS1_MYPB2_R_5_721231448712151041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721231448712151041","DimensionId":5,"MemberId":721231448712151041,"Inc":""},"_vena_MYPS1_MYPB2_R_5_721231448712151043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721231448712151043","DimensionId":5,"MemberId":721231448712151043,"Inc":""},"_vena_MYPS1_MYPB2_R_5_721231448716345345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721231448716345345","DimensionId":5,"MemberId":721231448716345345,"Inc":""},"_vena_MYPS1_MYPB2_R_5_721231448720539648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721231448720539648","DimensionId":5,"MemberId":721231448720539648,"Inc":""},"_vena_MYPS1_MYPB2_R_5_721231448720539650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721231448720539650","DimensionId":5,"MemberId":721231448720539650,"Inc":""},"_vena_MYPS1_MYPB2_R_5_721231448724733953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721231448724733953","DimensionId":5,"MemberId":721231448724733953,"Inc":""},"_vena_MYPS1_MYPB2_R_5_721231448724733955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721231448724733955","DimensionId":5,"MemberId":721231448724733955,"Inc":""},"_vena_MYPS1_MYPB2_R_5_721231448728928257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721231448728928257","DimensionId":5,"MemberId":721231448728928257,"Inc":""},"_vena_MYPS1_MYPB2_R_5_721231448728928259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721231448728928259","DimensionId":5,"MemberId":721231448728928259,"Inc":""},"_vena_MYPS1_MYPB2_R_5_721231448728928261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721231448728928261","DimensionId":5,"MemberId":721231448728928261,"Inc":""},"_vena_MYPS1_MYPB2_R_5_721231448737316864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721231448737316864","DimensionId":5,"MemberId":721231448737316864,"Inc":""},"_vena_MYPS1_MYPB2_R_5_721231448737316866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721231448737316866","DimensionId":5,"MemberId":721231448737316866,"Inc":""},"_vena_MYPS1_MYPB2_R_5_721231448741511169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721231448741511169","DimensionId":5,"MemberId":721231448741511169,"Inc":""},"_vena_MYPS1_MYPB2_R_5_721231448741511171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721231448741511171","DimensionId":5,"MemberId":721231448741511171,"Inc":""},"_vena_MYPS1_MYPB2_R_5_721231448741511173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721231448741511173","DimensionId":5,"MemberId":721231448741511173,"Inc":""},"_vena_MYPS1_MYPB2_R_5_721231448745705473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721231448745705473","DimensionId":5,"MemberId":721231448745705473,"Inc":""},"_vena_MYPS1_MYPB2_R_5_721231448745705475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721231448745705475","DimensionId":5,"MemberId":721231448745705475,"Inc":""},"_vena_MYPS1_MYPB2_R_5_721231448749899776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721231448749899776","DimensionId":5,"MemberId":721231448749899776,"Inc":""},"_vena_MYPS1_MYPB2_R_5_721231448749899778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721231448749899778","DimensionId":5,"MemberId":721231448749899778,"Inc":""},"_vena_MYPS1_MYPB2_R_5_721231448754094080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721231448754094080","DimensionId":5,"MemberId":721231448754094080,"Inc":""},"_vena_MYPS1_MYPB2_R_5_721231448758288385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721231448758288385","DimensionId":5,"MemberId":721231448758288385,"Inc":""},"_vena_MYPS1_MYPB2_R_5_721231448758288387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721231448758288387","DimensionId":5,"MemberId":721231448758288387,"Inc":""},"_vena_MYPS1_MYPB2_R_5_749087830139076610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749087830139076610","DimensionId":5,"MemberId":749087830139076610,"Inc":""},"_vena_MYPS1_MYPB2_R_5_749087864905531392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749087864905531392","DimensionId":5,"MemberId":749087864905531392,"Inc":""},"_vena_MYPS1_MYPB2_R_5_749087910850461696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749087910850461696","DimensionId":5,"MemberId":749087910850461696,"Inc":""},"_vena_MYPS1_MYPB2_R_5_749088060013281299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749088060013281299","DimensionId":5,"MemberId":749088060013281299,"Inc":""},"_vena_MYPS1_MYPB2_R_5_749088115352797184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749088115352797184","DimensionId":5,"MemberId":749088115352797184,"Inc":""},"_vena_MYPS1_MYPB2_R_5_749088180418248704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749088180418248704","DimensionId":5,"MemberId":749088180418248704,"Inc":""},"_vena_MYPS1_MYPB2_R_5_749088587086036992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749088587086036992","DimensionId":5,"MemberId":749088587086036992,"Inc":""},"_vena_MYPS1_MYPB2_R_5_749112547660267520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749112547660267520","DimensionId":5,"MemberId":749112547660267520,"Inc":""},"_vena_MYPS1_MYPB2_R_5_749112608271368192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749112608271368192","DimensionId":5,"MemberId":749112608271368192,"Inc":""},"_vena_MYPS1_MYPB2_R_5_764289229879115776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764289229879115776","DimensionId":5,"MemberId":764289229879115776,"Inc":""},"_vena_MYPS1_MYPB2_R_5_765814190010531840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765814190010531840","DimensionId":5,"MemberId":765814190010531840,"Inc":""},"_vena_MYPS1_MYPB2_R_5_765814447679340544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765814447679340544","DimensionId":5,"MemberId":765814447679340544,"Inc":""},"_vena_MYPS1_MYPB2_R_5_766526426957873152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766526426957873152","DimensionId":5,"MemberId":766526426957873152,"Inc":""},"_vena_MYPS1_MYPB2_R_5_820137883691253760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820137883691253760","DimensionId":5,"MemberId":820137883691253760,"Inc":""},"_vena_MYPS1_MYPB2_R_5_826639481931038720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826639481931038720","DimensionId":5,"MemberId":826639481931038720,"Inc":""},"_vena_MYPS1_MYPB2_R_5_829902262057828352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829902262057828352","DimensionId":5,"MemberId":829902262057828352,"Inc":""},"_vena_MYPS1_MYPB2_R_5_845143360720863232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845143360720863232","DimensionId":5,"MemberId":845143360720863232,"Inc":""},"_vena_MYPS1_MYPB2_R_5_851989668665229312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851989668665229312","DimensionId":5,"MemberId":851989668665229312,"Inc":""},"_vena_MYPS1_MYPB2_R_5_888954560046039041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888954560046039041","DimensionId":5,"MemberId":888954560046039041,"Inc":""},"_vena_MYPS1_MYPB2_R_5_896565875103760385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896565875103760385","DimensionId":5,"MemberId":896565875103760385,"Inc":""},"_vena_MYPS1_MYPB2_R_5_946970774233284608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946970774233284608","DimensionId":5,"MemberId":946970774233284608,"Inc":""},"_vena_MYPS1_MYPB2_R_5_951930561890746371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951930561890746371","DimensionId":5,"MemberId":951930561890746371,"Inc":""},"_vena_MYPS1_MYPB2_R_5_951930655779848193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951930655779848193","DimensionId":5,"MemberId":951930655779848193,"Inc":""},"_vena_MYPS1_MYPB2_R_5_951930778467565568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951930778467565568","DimensionId":5,"MemberId":951930778467565568,"Inc":""},"_vena_MYPS1_MYPB3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3","VenaRangeType":2,"DimensionIdStr":"8","MemberIdStr":"720177941305491604","DimensionId":8,"MemberId":720177941305491604,"Inc":""},"_vena_MYPS1_MYPB3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3","VenaRangeType":2,"DimensionIdStr":"FV","MemberIdStr":"56493ffece784c5db4cd0fd3b40a250d","DimensionId":-1,"MemberId":-1,"Inc":""},"_vena_MYPS1_MYPB3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3","VenaRangeType":2,"DimensionIdStr":"FV","MemberIdStr":"e1c3a244dc3d4f149ecdf7d748811086","DimensionId":-1,"MemberId":-1,"Inc":""},"_vena_MYPS1_MYPB3_C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3","VenaRangeType":2,"DimensionIdStr":"FV","MemberIdStr":"e3545e3dcc52420a84dcdae3a23a4597","DimensionId":-1,"MemberId":-1,"Inc":""},"_vena_MYPS1_MYPB3_R_5_720177941112553486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3","VenaRangeType":1,"DimensionIdStr":"5","MemberIdStr":"720177941112553486","DimensionId":5,"MemberId":720177941112553486,"Inc":""},"_vena_MYPS1_MYPB3_R_5_720177941112553490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3","VenaRangeType":1,"DimensionIdStr":"5","MemberIdStr":"720177941112553490","DimensionId":5,"MemberId":720177941112553490,"Inc":""},"_vena_MYPS1_MYPB4_C_8_720177941309685766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8","MemberIdStr":"720177941309685766","DimensionId":8,"MemberId":720177941309685766,"Inc":""},"_vena_MYPS1_MYPB4_C_8_720177941309685766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8","MemberIdStr":"720177941309685766","DimensionId":8,"MemberId":720177941309685766,"Inc":"1"},"_vena_MYPS1_MYPB4_C_8_720177941309685766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8","MemberIdStr":"720177941309685766","DimensionId":8,"MemberId":720177941309685766,"Inc":"2"},"_vena_MYPS1_MYPB4_C_8_720177941309685766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8","MemberIdStr":"720177941309685766","DimensionId":8,"MemberId":720177941309685766,"Inc":"3"},"_vena_MYPS1_MYPB4_C_8_720177941309685766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8","MemberIdStr":"720177941309685766","DimensionId":8,"MemberId":720177941309685766,"Inc":"4"},"_vena_MYPS1_MYPB4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56493ffece784c5db4cd0fd3b40a250d","DimensionId":-1,"MemberId":-1,"Inc":"1"},"_vena_MYPS1_MYPB4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56493ffece784c5db4cd0fd3b40a250d","DimensionId":-1,"MemberId":-1,"Inc":"2"},"_vena_MYPS1_MYPB4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56493ffece784c5db4cd0fd3b40a250d","DimensionId":-1,"MemberId":-1,"Inc":"3"},"_vena_MYPS1_MYPB4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56493ffece784c5db4cd0fd3b40a250d","DimensionId":-1,"MemberId":-1,"Inc":"4"},"_vena_MYPS1_MYPB4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56493ffece784c5db4cd0fd3b40a250d","DimensionId":-1,"MemberId":-1,"Inc":"5"},"_vena_MYPS1_MYPB4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1c3a244dc3d4f149ecdf7d748811086","DimensionId":-1,"MemberId":-1,"Inc":""},"_vena_MYPS1_MYPB4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1c3a244dc3d4f149ecdf7d748811086","DimensionId":-1,"MemberId":-1,"Inc":"1"},"_vena_MYPS1_MYPB4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1c3a244dc3d4f149ecdf7d748811086","DimensionId":-1,"MemberId":-1,"Inc":"2"},"_vena_MYPS1_MYPB4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1c3a244dc3d4f149ecdf7d748811086","DimensionId":-1,"MemberId":-1,"Inc":"3"},"_vena_MYPS1_MYPB4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1c3a244dc3d4f149ecdf7d748811086","DimensionId":-1,"MemberId":-1,"Inc":"4"},"_vena_MYPS1_MYPB4_C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3545e3dcc52420a84dcdae3a23a4597","DimensionId":-1,"MemberId":-1,"Inc":""},"_vena_MYPS1_MYPB4_C_FV_e3545e3dcc52420a84dcdae3a23a4597_1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3545e3dcc52420a84dcdae3a23a4597","DimensionId":-1,"MemberId":-1,"Inc":"1"},"_vena_MYPS1_MYPB4_C_FV_e3545e3dcc52420a84dcdae3a23a4597_2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3545e3dcc52420a84dcdae3a23a4597","DimensionId":-1,"MemberId":-1,"Inc":"2"},"_vena_MYPS1_MYPB4_C_FV_e3545e3dcc52420a84dcdae3a23a4597_3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3545e3dcc52420a84dcdae3a23a4597","DimensionId":-1,"MemberId":-1,"Inc":"3"},"_vena_MYPS1_MYPB4_C_FV_e3545e3dcc52420a84dcdae3a23a4597_4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3545e3dcc52420a84dcdae3a23a4597","DimensionId":-1,"MemberId":-1,"Inc":"4"},"_vena_MYPS1_MYPB4_R_5_720177941099970694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1,"DimensionIdStr":"5","MemberIdStr":"720177941099970694","DimensionId":5,"MemberId":720177941099970694,"Inc":""},"_vena_MYPS1_P_3_720177941083193402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","VenaRangeType":0,"DimensionIdStr":"3","MemberIdStr":"720177941083193402","DimensionId":3,"MemberId":720177941083193402,"Inc":""},"_vena_MYPS1_P_6_720177941255159927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","VenaRangeType":0,"DimensionIdStr":"6","MemberIdStr":"720177941255159927","DimensionId":6,"MemberId":720177941255159927,"Inc":""},"_vena_MYPS1_P_7_720177941267742850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","VenaRangeType":0,"DimensionIdStr":"7","MemberIdStr":"720177941267742850","DimensionId":7,"MemberId":720177941267742850,"Inc":""},"_vena_PayrollS1_P_3_720177941083193402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","VenaRangeType":0,"DimensionIdStr":"3","MemberIdStr":"720177941083193402","DimensionId":3,"MemberId":720177941083193402,"Inc":""},"_vena_PayrollS1_P_6_720177941255159927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","VenaRangeType":0,"DimensionIdStr":"6","MemberIdStr":"720177941255159927","DimensionId":6,"MemberId":720177941255159927,"Inc":""},"_vena_PayrollS1_P_7_720177941267742850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","VenaRangeType":0,"DimensionIdStr":"7","MemberIdStr":"720177941267742850","DimensionId":7,"MemberId":720177941267742850,"Inc":""},"_vena_PayrollS1_P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","VenaRangeType":0,"DimensionIdStr":"FV","MemberIdStr":"e3545e3dcc52420a84dcdae3a23a4597","DimensionId":-1,"MemberId":-1,"Inc":""},"_vena_PayrollS1_PayrollB1_C_1_720177941049638930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"},"_vena_PayrollS1_PayrollB1_C_1_720177941049638930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1"},"_vena_PayrollS1_PayrollB1_C_1_720177941049638930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10"},"_vena_PayrollS1_PayrollB1_C_1_720177941049638930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11"},"_vena_PayrollS1_PayrollB1_C_1_720177941049638930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2"},"_vena_PayrollS1_PayrollB1_C_1_720177941049638930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3"},"_vena_PayrollS1_PayrollB1_C_1_720177941049638930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4"},"_vena_PayrollS1_PayrollB1_C_1_720177941049638930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5"},"_vena_PayrollS1_PayrollB1_C_1_720177941049638930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6"},"_vena_PayrollS1_PayrollB1_C_1_720177941049638930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7"},"_vena_PayrollS1_PayrollB1_C_1_720177941049638930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8"},"_vena_PayrollS1_PayrollB1_C_1_720177941049638930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9"},"_vena_PayrollS1_PayrollB1_C_4_720177941095776277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4","MemberIdStr":"720177941095776277","DimensionId":4,"MemberId":720177941095776277,"Inc":""},"_vena_PayrollS1_PayrollB1_C_4_720177941095776277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4","MemberIdStr":"720177941095776277","DimensionId":4,"MemberId":720177941095776277,"Inc":"1"},"_vena_PayrollS1_PayrollB1_C_4_720177941095776277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4","MemberIdStr":"720177941095776277","DimensionId":4,"MemberId":720177941095776277,"Inc":"2"},"_vena_PayrollS1_PayrollB1_C_4_720177941095776277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4","MemberIdStr":"720177941095776277","DimensionId":4,"MemberId":720177941095776277,"Inc":"3"},"_vena_PayrollS1_PayrollB1_C_4_720177941095776277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4","MemberIdStr":"720177941095776277","DimensionId":4,"MemberId":720177941095776277,"Inc":"4"},"_vena_PayrollS1_PayrollB1_C_4_720177941095776277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4","MemberIdStr":"720177941095776277","DimensionId":4,"MemberId":720177941095776277,"Inc":"5"},"_vena_PayrollS1_PayrollB1_C_8_720177941305491529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720177941305491529","DimensionId":8,"MemberId":720177941305491529,"Inc":""},"_vena_PayrollS1_PayrollB1_C_8_720177941305491544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720177941305491544","DimensionId":8,"MemberId":720177941305491544,"Inc":""},"_vena_PayrollS1_PayrollB1_C_8_720177941305491583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720177941305491583","DimensionId":8,"MemberId":720177941305491583,"Inc":""},"_vena_PayrollS1_PayrollB1_C_8_720177941305491586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720177941305491586","DimensionId":8,"MemberId":720177941305491586,"Inc":""},"_vena_PayrollS1_PayrollB1_C_8_720177941305491590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720177941305491590","DimensionId":8,"MemberId":720177941305491590,"Inc":""},"_vena_PayrollS1_PayrollB1_C_8_720177941305491608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"},"_vena_PayrollS1_PayrollB1_C_8_720177941305491608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1"},"_vena_PayrollS1_PayrollB1_C_8_720177941305491608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10"},"_vena_PayrollS1_PayrollB1_C_8_720177941305491608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11"},"_vena_PayrollS1_PayrollB1_C_8_720177941305491608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2"},"_vena_PayrollS1_PayrollB1_C_8_720177941305491608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3"},"_vena_PayrollS1_PayrollB1_C_8_720177941305491608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4"},"_vena_PayrollS1_PayrollB1_C_8_720177941305491608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5"},"_vena_PayrollS1_PayrollB1_C_8_720177941305491608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6"},"_vena_PayrollS1_PayrollB1_C_8_720177941305491608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7"},"_vena_PayrollS1_PayrollB1_C_8_720177941305491608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8"},"_vena_PayrollS1_PayrollB1_C_8_720177941305491608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9"},"_vena_PayrollS1_PayrollB1_C_8_720177941305491685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720177941305491685","DimensionId":8,"MemberId":720177941305491685,"Inc":""},"_vena_PayrollS1_PayrollB1_C_8_720177941305491744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720177941305491744","DimensionId":8,"MemberId":720177941305491744,"Inc":""},"_vena_PayrollS1_PayrollB1_C_8_720177941309685918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"},"_vena_PayrollS1_PayrollB1_C_8_720177941309685918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1"},"_vena_PayrollS1_PayrollB1_C_8_720177941309685918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10"},"_vena_PayrollS1_PayrollB1_C_8_720177941309685918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11"},"_vena_PayrollS1_PayrollB1_C_8_720177941309685918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2"},"_vena_PayrollS1_PayrollB1_C_8_720177941309685918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3"},"_vena_PayrollS1_PayrollB1_C_8_720177941309685918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4"},"_vena_PayrollS1_PayrollB1_C_8_720177941309685918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5"},"_vena_PayrollS1_PayrollB1_C_8_720177941309685918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6"},"_vena_PayrollS1_PayrollB1_C_8_720177941309685918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7"},"_vena_PayrollS1_PayrollB1_C_8_720177941309685918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8"},"_vena_PayrollS1_PayrollB1_C_8_720177941309685918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9"},"_vena_PayrollS1_PayrollB1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"},"_vena_PayrollS1_PayrollB1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1"},"_vena_PayrollS1_PayrollB1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2"},"_vena_PayrollS1_PayrollB1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3"},"_vena_PayrollS1_PayrollB1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4"},"_vena_PayrollS1_PayrollB1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5"},"_vena_PayrollS1_PayrollB1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6"},"_vena_PayrollS1_PayrollB1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"},"_vena_PayrollS1_PayrollB1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"},"_vena_PayrollS1_PayrollB1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10"},"_vena_PayrollS1_PayrollB1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11"},"_vena_PayrollS1_PayrollB1_C_FV_e1c3a244dc3d4f149ecdf7d748811086_12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12"},"_vena_PayrollS1_PayrollB1_C_FV_e1c3a244dc3d4f149ecdf7d748811086_13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13"},"_vena_PayrollS1_PayrollB1_C_FV_e1c3a244dc3d4f149ecdf7d748811086_14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14"},"_vena_PayrollS1_PayrollB1_C_FV_e1c3a244dc3d4f149ecdf7d748811086_15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15"},"_vena_PayrollS1_PayrollB1_C_FV_e1c3a244dc3d4f149ecdf7d748811086_16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16"},"_vena_PayrollS1_PayrollB1_C_FV_e1c3a244dc3d4f149ecdf7d748811086_17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17"},"_vena_PayrollS1_PayrollB1_C_FV_e1c3a244dc3d4f149ecdf7d748811086_18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18"},"_vena_PayrollS1_PayrollB1_C_FV_e1c3a244dc3d4f149ecdf7d748811086_19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19"},"_vena_PayrollS1_PayrollB1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2"},"_vena_PayrollS1_PayrollB1_C_FV_e1c3a244dc3d4f149ecdf7d748811086_20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20"},"_vena_PayrollS1_PayrollB1_C_FV_e1c3a244dc3d4f149ecdf7d748811086_21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21"},"_vena_PayrollS1_PayrollB1_C_FV_e1c3a244dc3d4f149ecdf7d748811086_22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22"},"_vena_PayrollS1_PayrollB1_C_FV_e1c3a244dc3d4f149ecdf7d748811086_23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23"},"_vena_PayrollS1_PayrollB1_C_FV_e1c3a244dc3d4f149ecdf7d748811086_24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24"},"_vena_PayrollS1_PayrollB1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3"},"_vena_PayrollS1_PayrollB1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4"},"_vena_PayrollS1_PayrollB1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5"},"_vena_PayrollS1_PayrollB1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6"},"_vena_PayrollS1_PayrollB1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7"},"_vena_PayrollS1_PayrollB1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8"},"_vena_PayrollS1_PayrollB1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9"},"_vena_PayrollS1_PayrollB1_R_5_720177941150302210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1,"DimensionIdStr":"5","MemberIdStr":"720177941150302210","DimensionId":5,"MemberId":720177941150302210,"Inc":""},"_vena_PayrollS1_PayrollB2_C_4_720177941095776277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4","MemberIdStr":"720177941095776277","DimensionId":4,"MemberId":720177941095776277,"Inc":""},"_vena_PayrollS1_PayrollB2_C_4_720177941095776277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4","MemberIdStr":"720177941095776277","DimensionId":4,"MemberId":720177941095776277,"Inc":"1"},"_vena_PayrollS1_PayrollB2_C_8_720177941305491544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720177941305491544","DimensionId":8,"MemberId":720177941305491544,"Inc":""},"_vena_PayrollS1_PayrollB2_C_8_720177941305491608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"},"_vena_PayrollS1_PayrollB2_C_8_720177941305491608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1"},"_vena_PayrollS1_PayrollB2_C_8_720177941305491608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10"},"_vena_PayrollS1_PayrollB2_C_8_720177941305491608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11"},"_vena_PayrollS1_PayrollB2_C_8_720177941305491608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2"},"_vena_PayrollS1_PayrollB2_C_8_720177941305491608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3"},"_vena_PayrollS1_PayrollB2_C_8_720177941305491608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4"},"_vena_PayrollS1_PayrollB2_C_8_720177941305491608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5"},"_vena_PayrollS1_PayrollB2_C_8_720177941305491608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6"},"_vena_PayrollS1_PayrollB2_C_8_720177941305491608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7"},"_vena_PayrollS1_PayrollB2_C_8_720177941305491608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8"},"_vena_PayrollS1_PayrollB2_C_8_720177941305491608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9"},"_vena_PayrollS1_PayrollB2_C_8_720177941305491716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720177941305491716","DimensionId":8,"MemberId":720177941305491716,"Inc":""},"_vena_PayrollS1_PayrollB2_C_8_720177941309685918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"},"_vena_PayrollS1_PayrollB2_C_8_720177941309685918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1"},"_vena_PayrollS1_PayrollB2_C_8_720177941309685918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10"},"_vena_PayrollS1_PayrollB2_C_8_720177941309685918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11"},"_vena_PayrollS1_PayrollB2_C_8_720177941309685918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2"},"_vena_PayrollS1_PayrollB2_C_8_720177941309685918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3"},"_vena_PayrollS1_PayrollB2_C_8_720177941309685918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4"},"_vena_PayrollS1_PayrollB2_C_8_720177941309685918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5"},"_vena_PayrollS1_PayrollB2_C_8_720177941309685918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6"},"_vena_PayrollS1_PayrollB2_C_8_720177941309685918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7"},"_vena_PayrollS1_PayrollB2_C_8_720177941309685918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8"},"_vena_PayrollS1_PayrollB2_C_8_720177941309685918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9"},"_vena_PayrollS1_PayrollB2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"},"_vena_PayrollS1_PayrollB2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"},"_vena_PayrollS1_PayrollB2_C_FV_56493ffece784c5db4cd0fd3b40a250d_10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10"},"_vena_PayrollS1_PayrollB2_C_FV_56493ffece784c5db4cd0fd3b40a250d_11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11"},"_vena_PayrollS1_PayrollB2_C_FV_56493ffece784c5db4cd0fd3b40a250d_12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12"},"_vena_PayrollS1_PayrollB2_C_FV_56493ffece784c5db4cd0fd3b40a250d_13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13"},"_vena_PayrollS1_PayrollB2_C_FV_56493ffece784c5db4cd0fd3b40a250d_14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14"},"_vena_PayrollS1_PayrollB2_C_FV_56493ffece784c5db4cd0fd3b40a250d_15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15"},"_vena_PayrollS1_PayrollB2_C_FV_56493ffece784c5db4cd0fd3b40a250d_16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16"},"_vena_PayrollS1_PayrollB2_C_FV_56493ffece784c5db4cd0fd3b40a250d_17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17"},"_vena_PayrollS1_PayrollB2_C_FV_56493ffece784c5db4cd0fd3b40a250d_18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18"},"_vena_PayrollS1_PayrollB2_C_FV_56493ffece784c5db4cd0fd3b40a250d_19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19"},"_vena_PayrollS1_PayrollB2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2"},"_vena_PayrollS1_PayrollB2_C_FV_56493ffece784c5db4cd0fd3b40a250d_20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20"},"_vena_PayrollS1_PayrollB2_C_FV_56493ffece784c5db4cd0fd3b40a250d_21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21"},"_vena_PayrollS1_PayrollB2_C_FV_56493ffece784c5db4cd0fd3b40a250d_22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22"},"_vena_PayrollS1_PayrollB2_C_FV_56493ffece784c5db4cd0fd3b40a250d_23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23"},"_vena_PayrollS1_PayrollB2_C_FV_56493ffece784c5db4cd0fd3b40a250d_24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24"},"_vena_PayrollS1_PayrollB2_C_FV_56493ffece784c5db4cd0fd3b40a250d_25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25"},"_vena_PayrollS1_PayrollB2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3"},"_vena_PayrollS1_PayrollB2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4"},"_vena_PayrollS1_PayrollB2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5"},"_vena_PayrollS1_PayrollB2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6"},"_vena_PayrollS1_PayrollB2_C_FV_56493ffece784c5db4cd0fd3b40a250d_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7"},"_vena_PayrollS1_PayrollB2_C_FV_56493ffece784c5db4cd0fd3b40a250d_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8"},"_vena_PayrollS1_PayrollB2_C_FV_56493ffece784c5db4cd0fd3b40a250d_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9"},"_vena_PayrollS1_PayrollB2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"},"_vena_PayrollS1_PayrollB2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"},"_vena_PayrollS1_PayrollB2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10"},"_vena_PayrollS1_PayrollB2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11"},"_vena_PayrollS1_PayrollB2_C_FV_e1c3a244dc3d4f149ecdf7d748811086_12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12"},"_vena_PayrollS1_PayrollB2_C_FV_e1c3a244dc3d4f149ecdf7d748811086_13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13"},"_vena_PayrollS1_PayrollB2_C_FV_e1c3a244dc3d4f149ecdf7d748811086_14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14"},"_vena_PayrollS1_PayrollB2_C_FV_e1c3a244dc3d4f149ecdf7d748811086_15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15"},"_vena_PayrollS1_PayrollB2_C_FV_e1c3a244dc3d4f149ecdf7d748811086_16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16"},"_vena_PayrollS1_PayrollB2_C_FV_e1c3a244dc3d4f149ecdf7d748811086_17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17"},"_vena_PayrollS1_PayrollB2_C_FV_e1c3a244dc3d4f149ecdf7d748811086_18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18"},"_vena_PayrollS1_PayrollB2_C_FV_e1c3a244dc3d4f149ecdf7d748811086_19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19"},"_vena_PayrollS1_PayrollB2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2"},"_vena_PayrollS1_PayrollB2_C_FV_e1c3a244dc3d4f149ecdf7d748811086_20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20"},"_vena_PayrollS1_PayrollB2_C_FV_e1c3a244dc3d4f149ecdf7d748811086_21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21"},"_vena_PayrollS1_PayrollB2_C_FV_e1c3a244dc3d4f149ecdf7d748811086_22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22"},"_vena_PayrollS1_PayrollB2_C_FV_e1c3a244dc3d4f149ecdf7d748811086_23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23"},"_vena_PayrollS1_PayrollB2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3"},"_vena_PayrollS1_PayrollB2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4"},"_vena_PayrollS1_PayrollB2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5"},"_vena_PayrollS1_PayrollB2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6"},"_vena_PayrollS1_PayrollB2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7"},"_vena_PayrollS1_PayrollB2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8"},"_vena_PayrollS1_PayrollB2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9"},"_vena_PayrollS1_PayrollB2_R_5_720177941099970589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1,"DimensionIdStr":"5","MemberIdStr":"720177941099970589","DimensionId":5,"MemberId":720177941099970589,"Inc":""},"_vena_PayrollS1_PayrollB3_C_4_720177941095776277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4","MemberIdStr":"720177941095776277","DimensionId":4,"MemberId":720177941095776277,"Inc":""},"_vena_PayrollS1_PayrollB3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"},"_vena_PayrollS1_PayrollB3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1"},"_vena_PayrollS1_PayrollB3_C_8_720177941305491604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10"},"_vena_PayrollS1_PayrollB3_C_8_720177941305491604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11"},"_vena_PayrollS1_PayrollB3_C_8_720177941305491604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2"},"_vena_PayrollS1_PayrollB3_C_8_720177941305491604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3"},"_vena_PayrollS1_PayrollB3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4"},"_vena_PayrollS1_PayrollB3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5"},"_vena_PayrollS1_PayrollB3_C_8_720177941305491604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6"},"_vena_PayrollS1_PayrollB3_C_8_720177941305491604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7"},"_vena_PayrollS1_PayrollB3_C_8_720177941305491604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8"},"_vena_PayrollS1_PayrollB3_C_8_720177941305491604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9"},"_vena_PayrollS1_PayrollB3_C_8_720177941305491608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"},"_vena_PayrollS1_PayrollB3_C_8_720177941305491608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1"},"_vena_PayrollS1_PayrollB3_C_8_720177941305491608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10"},"_vena_PayrollS1_PayrollB3_C_8_720177941305491608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11"},"_vena_PayrollS1_PayrollB3_C_8_720177941305491608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2"},"_vena_PayrollS1_PayrollB3_C_8_720177941305491608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3"},"_vena_PayrollS1_PayrollB3_C_8_720177941305491608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4"},"_vena_PayrollS1_PayrollB3_C_8_720177941305491608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5"},"_vena_PayrollS1_PayrollB3_C_8_720177941305491608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6"},"_vena_PayrollS1_PayrollB3_C_8_720177941305491608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7"},"_vena_PayrollS1_PayrollB3_C_8_720177941305491608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8"},"_vena_PayrollS1_PayrollB3_C_8_720177941305491608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9"},"_vena_PayrollS1_PayrollB3_C_8_720177941309685782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720177941309685782","DimensionId":8,"MemberId":720177941309685782,"Inc":""},"_vena_PayrollS1_PayrollB3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"},"_vena_PayrollS1_PayrollB3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"},"_vena_PayrollS1_PayrollB3_C_FV_56493ffece784c5db4cd0fd3b40a250d_10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10"},"_vena_PayrollS1_PayrollB3_C_FV_56493ffece784c5db4cd0fd3b40a250d_11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11"},"_vena_PayrollS1_PayrollB3_C_FV_56493ffece784c5db4cd0fd3b40a250d_12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12"},"_vena_PayrollS1_PayrollB3_C_FV_56493ffece784c5db4cd0fd3b40a250d_13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13"},"_vena_PayrollS1_PayrollB3_C_FV_56493ffece784c5db4cd0fd3b40a250d_14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14"},"_vena_PayrollS1_PayrollB3_C_FV_56493ffece784c5db4cd0fd3b40a250d_15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15"},"_vena_PayrollS1_PayrollB3_C_FV_56493ffece784c5db4cd0fd3b40a250d_16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16"},"_vena_PayrollS1_PayrollB3_C_FV_56493ffece784c5db4cd0fd3b40a250d_17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17"},"_vena_PayrollS1_PayrollB3_C_FV_56493ffece784c5db4cd0fd3b40a250d_18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18"},"_vena_PayrollS1_PayrollB3_C_FV_56493ffece784c5db4cd0fd3b40a250d_19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19"},"_vena_PayrollS1_PayrollB3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2"},"_vena_PayrollS1_PayrollB3_C_FV_56493ffece784c5db4cd0fd3b40a250d_20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20"},"_vena_PayrollS1_PayrollB3_C_FV_56493ffece784c5db4cd0fd3b40a250d_21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21"},"_vena_PayrollS1_PayrollB3_C_FV_56493ffece784c5db4cd0fd3b40a250d_22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22"},"_vena_PayrollS1_PayrollB3_C_FV_56493ffece784c5db4cd0fd3b40a250d_23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23"},"_vena_PayrollS1_PayrollB3_C_FV_56493ffece784c5db4cd0fd3b40a250d_24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24"},"_vena_PayrollS1_PayrollB3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3"},"_vena_PayrollS1_PayrollB3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4"},"_vena_PayrollS1_PayrollB3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5"},"_vena_PayrollS1_PayrollB3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6"},"_vena_PayrollS1_PayrollB3_C_FV_56493ffece784c5db4cd0fd3b40a250d_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7"},"_vena_PayrollS1_PayrollB3_C_FV_56493ffece784c5db4cd0fd3b40a250d_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8"},"_vena_PayrollS1_PayrollB3_C_FV_56493ffece784c5db4cd0fd3b40a250d_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9"},"_vena_PayrollS1_PayrollB3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"},"_vena_PayrollS1_PayrollB3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"},"_vena_PayrollS1_PayrollB3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10"},"_vena_PayrollS1_PayrollB3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11"},"_vena_PayrollS1_PayrollB3_C_FV_e1c3a244dc3d4f149ecdf7d748811086_12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12"},"_vena_PayrollS1_PayrollB3_C_FV_e1c3a244dc3d4f149ecdf7d748811086_13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13"},"_vena_PayrollS1_PayrollB3_C_FV_e1c3a244dc3d4f149ecdf7d748811086_14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14"},"_vena_PayrollS1_PayrollB3_C_FV_e1c3a244dc3d4f149ecdf7d748811086_15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15"},"_vena_PayrollS1_PayrollB3_C_FV_e1c3a244dc3d4f149ecdf7d748811086_16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16"},"_vena_PayrollS1_PayrollB3_C_FV_e1c3a244dc3d4f149ecdf7d748811086_17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17"},"_vena_PayrollS1_PayrollB3_C_FV_e1c3a244dc3d4f149ecdf7d748811086_18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18"},"_vena_PayrollS1_PayrollB3_C_FV_e1c3a244dc3d4f149ecdf7d748811086_19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19"},"_vena_PayrollS1_PayrollB3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2"},"_vena_PayrollS1_PayrollB3_C_FV_e1c3a244dc3d4f149ecdf7d748811086_20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20"},"_vena_PayrollS1_PayrollB3_C_FV_e1c3a244dc3d4f149ecdf7d748811086_21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21"},"_vena_PayrollS1_PayrollB3_C_FV_e1c3a244dc3d4f149ecdf7d748811086_22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22"},"_vena_PayrollS1_PayrollB3_C_FV_e1c3a244dc3d4f149ecdf7d748811086_23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23"},"_vena_PayrollS1_PayrollB3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3"},"_vena_PayrollS1_PayrollB3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4"},"_vena_PayrollS1_PayrollB3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5"},"_vena_PayrollS1_PayrollB3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6"},"_vena_PayrollS1_PayrollB3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7"},"_vena_PayrollS1_PayrollB3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8"},"_vena_PayrollS1_PayrollB3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9"},"_vena_PayrollS1_PayrollB3_R_5_721231448376606720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721231448376606720","DimensionId":5,"MemberId":721231448376606720,"Inc":""},"_vena_PayrollS1_PayrollB3_R_5_721231448380801024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721231448380801024","DimensionId":5,"MemberId":721231448380801024,"Inc":""},"_vena_PayrollS1_PayrollB3_R_5_721231448384995329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721231448384995329","DimensionId":5,"MemberId":721231448384995329,"Inc":""},"_vena_PayrollS1_PayrollB3_R_5_721231448384995331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721231448384995331","DimensionId":5,"MemberId":721231448384995331,"Inc":""},"_vena_PayrollS1_PayrollB3_R_5_721231448384995333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721231448384995333","DimensionId":5,"MemberId":721231448384995333,"Inc":""},"_vena_PayrollS1_PayrollB3_R_5_721231448389189633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721231448389189633","DimensionId":5,"MemberId":721231448389189633,"Inc":""},"_vena_PayrollS1_PayrollB3_R_5_721231448389189635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721231448389189635","DimensionId":5,"MemberId":721231448389189635,"Inc":""},"_vena_PayrollS1_PayrollB3_R_5_721231448393383937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721231448393383937","DimensionId":5,"MemberId":721231448393383937,"Inc":""},"_vena_PayrollS1_PayrollB3_R_5_721231448393383939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721231448393383939","DimensionId":5,"MemberId":721231448393383939,"Inc":""},"_vena_PayrollS1_PayrollB3_R_5_721231448393383941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721231448393383941","DimensionId":5,"MemberId":721231448393383941,"Inc":""},"_vena_PayrollS1_PayrollB3_R_5_721231448397578241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721231448397578241","DimensionId":5,"MemberId":721231448397578241,"Inc":""},"_vena_PayrollS1_PayrollB3_R_5_721231448397578243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721231448397578243","DimensionId":5,"MemberId":721231448397578243,"Inc":""},"_vena_PayrollS1_PayrollB3_R_5_721231448401772545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721231448401772545","DimensionId":5,"MemberId":721231448401772545,"Inc":""},"_vena_PayrollS1_PayrollB3_R_5_721231448401772547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721231448401772547","DimensionId":5,"MemberId":721231448401772547,"Inc":""},"_vena_PayrollS1_PayrollB3_R_5_721231448401772549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721231448401772549","DimensionId":5,"MemberId":721231448401772549,"Inc":""},"_vena_PayrollS1_PayrollB3_R_5_721231448405966849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721231448405966849","DimensionId":5,"MemberId":721231448405966849,"Inc":""},"_vena_PayrollS1_PayrollB3_R_5_721231448405966851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721231448405966851","DimensionId":5,"MemberId":721231448405966851,"Inc":""},"_vena_PayrollS1_PayrollB3_R_5_721231448410161153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721231448410161153","DimensionId":5,"MemberId":721231448410161153,"Inc":""},"_vena_PayrollS1_PayrollB3_R_5_721231448410161155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721231448410161155","DimensionId":5,"MemberId":721231448410161155,"Inc":""},"_vena_PayrollS1_PayrollB3_R_5_721231448410161157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721231448410161157","DimensionId":5,"MemberId":721231448410161157,"Inc":""},"_vena_PayrollS1_PayrollB3_R_5_721231448414355457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721231448414355457","DimensionId":5,"MemberId":721231448414355457,"Inc":""},"_vena_PayrollS1_PayrollB3_R_5_721231448414355459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721231448414355459","DimensionId":5,"MemberId":721231448414355459,"Inc":""},"_vena_PayrollS1_PayrollB3_R_5_721231448414355461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721231448414355461","DimensionId":5,"MemberId":721231448414355461,"Inc":""},"_vena_PayrollS1_PayrollB3_R_5_721231448418549761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721231448418549761","DimensionId":5,"MemberId":721231448418549761,"Inc":""},"_vena_PayrollS1_PayrollB3_R_5_721231448418549763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721231448418549763","DimensionId":5,"MemberId":721231448418549763,"Inc":""},"_vena_PayrollS1_PayrollB3_R_5_721231448422744065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721231448422744065","DimensionId":5,"MemberId":721231448422744065,"Inc":""},"_vena_PayrollS1_PayrollB3_R_5_721231448422744067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721231448422744067","DimensionId":5,"MemberId":721231448422744067,"Inc":""},"_vena_PayrollS1_PayrollB3_R_5_721231448422744069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721231448422744069","DimensionId":5,"MemberId":721231448422744069,"Inc":""},"_vena_PayrollS1_PayrollB3_R_5_721231448426938369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721231448426938369","DimensionId":5,"MemberId":721231448426938369,"Inc":""},"_vena_PayrollS1_PayrollB3_R_5_721231448426938371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721231448426938371","DimensionId":5,"MemberId":721231448426938371,"Inc":""},"_vena_PayrollS1_PayrollB3_R_5_721231448431132673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721231448431132673","DimensionId":5,"MemberId":721231448431132673,"Inc":""},"_vena_PayrollS1_PayrollB3_R_5_721231448431132675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721231448431132675","DimensionId":5,"MemberId":721231448431132675,"Inc":""},"_vena_PayrollS1_PayrollB3_R_5_721231448431132677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721231448431132677","DimensionId":5,"MemberId":721231448431132677,"Inc":""},"_vena_PayrollS1_PayrollB3_R_5_721231448435326977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721231448435326977","DimensionId":5,"MemberId":721231448435326977,"Inc":""},"_vena_PayrollS1_PayrollB3_R_5_721231448435326979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721231448435326979","DimensionId":5,"MemberId":721231448435326979,"Inc":""},"_vena_PayrollS1_PayrollB3_R_5_721231448439521281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721231448439521281","DimensionId":5,"MemberId":721231448439521281,"Inc":""},"_vena_PayrollS1_PayrollB3_R_5_721231448439521283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721231448439521283","DimensionId":5,"MemberId":721231448439521283,"Inc":""},"_vena_PayrollS1_PayrollB3_R_5_721231448439521285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721231448439521285","DimensionId":5,"MemberId":721231448439521285,"Inc":""},"_vena_PayrollS1_PayrollB3_R_5_721231448443715585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721231448443715585","DimensionId":5,"MemberId":721231448443715585,"Inc":""},"_vena_PayrollS1_PayrollB3_R_5_721231448443715587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721231448443715587","DimensionId":5,"MemberId":721231448443715587,"Inc":""},"_vena_PayrollS1_PayrollB3_R_5_721231448443715589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721231448443715589","DimensionId":5,"MemberId":721231448443715589,"Inc":""},"_vena_PayrollS1_PayrollB3_R_5_721231448447909889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721231448447909889","DimensionId":5,"MemberId":721231448447909889,"Inc":""},"_vena_PayrollS1_PayrollB3_R_5_721231448447909891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721231448447909891","DimensionId":5,"MemberId":721231448447909891,"Inc":""},"_vena_PayrollS1_PayrollB3_R_5_721231448452104193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721231448452104193","DimensionId":5,"MemberId":721231448452104193,"Inc":""},"_vena_PayrollS1_PayrollB3_R_5_721231448452104195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721231448452104195","DimensionId":5,"MemberId":721231448452104195,"Inc":""},"_vena_PayrollS1_PayrollB3_R_5_721231448452104197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721231448452104197","DimensionId":5,"MemberId":721231448452104197,"Inc":""},"_vena_PayrollS1_PayrollB3_R_5_721231448456298497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721231448456298497","DimensionId":5,"MemberId":721231448456298497,"Inc":""},"_vena_PayrollS1_PayrollB3_R_5_721231448456298499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721231448456298499","DimensionId":5,"MemberId":721231448456298499,"Inc":""},"_vena_PayrollS1_PayrollB3_R_5_721231448460492801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721231448460492801","DimensionId":5,"MemberId":721231448460492801,"Inc":""},"_vena_PayrollS1_PayrollB3_R_5_721231448460492803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721231448460492803","DimensionId":5,"MemberId":721231448460492803,"Inc":""},"_vena_PayrollS1_PayrollB3_R_5_721231448460492805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721231448460492805","DimensionId":5,"MemberId":721231448460492805,"Inc":""},"_vena_PayrollS1_PayrollB3_R_5_721231448464687105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721231448464687105","DimensionId":5,"MemberId":721231448464687105,"Inc":""},"_vena_PayrollS1_PayrollB3_R_5_721231448464687107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721231448464687107","DimensionId":5,"MemberId":721231448464687107,"Inc":""},"_vena_PayrollS1_PayrollB3_R_5_721231448468881409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721231448468881409","DimensionId":5,"MemberId":721231448468881409,"Inc":""},"_vena_PayrollS1_PayrollB3_R_5_721231448468881411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721231448468881411","DimensionId":5,"MemberId":721231448468881411,"Inc":""},"_vena_PayrollS1_PayrollB3_R_5_721231448468881413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721231448468881413","DimensionId":5,"MemberId":721231448468881413,"Inc":""},"_vena_PayrollS1_PayrollB4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"},"_vena_PayrollS1_PayrollB4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1"},"_vena_PayrollS1_PayrollB4_C_8_720177941305491604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10"},"_vena_PayrollS1_PayrollB4_C_8_720177941305491604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11"},"_vena_PayrollS1_PayrollB4_C_8_720177941305491604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2"},"_vena_PayrollS1_PayrollB4_C_8_720177941305491604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3"},"_vena_PayrollS1_PayrollB4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4"},"_vena_PayrollS1_PayrollB4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5"},"_vena_PayrollS1_PayrollB4_C_8_720177941305491604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6"},"_vena_PayrollS1_PayrollB4_C_8_720177941305491604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7"},"_vena_PayrollS1_PayrollB4_C_8_720177941305491604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8"},"_vena_PayrollS1_PayrollB4_C_8_720177941305491604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9"},"_vena_PayrollS1_PayrollB4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1"},"_vena_PayrollS1_PayrollB4_C_FV_56493ffece784c5db4cd0fd3b40a250d_10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10"},"_vena_PayrollS1_PayrollB4_C_FV_56493ffece784c5db4cd0fd3b40a250d_11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11"},"_vena_PayrollS1_PayrollB4_C_FV_56493ffece784c5db4cd0fd3b40a250d_12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12"},"_vena_PayrollS1_PayrollB4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2"},"_vena_PayrollS1_PayrollB4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3"},"_vena_PayrollS1_PayrollB4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4"},"_vena_PayrollS1_PayrollB4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5"},"_vena_PayrollS1_PayrollB4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6"},"_vena_PayrollS1_PayrollB4_C_FV_56493ffece784c5db4cd0fd3b40a250d_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7"},"_vena_PayrollS1_PayrollB4_C_FV_56493ffece784c5db4cd0fd3b40a250d_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8"},"_vena_PayrollS1_PayrollB4_C_FV_56493ffece784c5db4cd0fd3b40a250d_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9"},"_vena_PayrollS1_PayrollB4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"},"_vena_PayrollS1_PayrollB4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1"},"_vena_PayrollS1_PayrollB4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10"},"_vena_PayrollS1_PayrollB4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11"},"_vena_PayrollS1_PayrollB4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2"},"_vena_PayrollS1_PayrollB4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3"},"_vena_PayrollS1_PayrollB4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4"},"_vena_PayrollS1_PayrollB4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5"},"_vena_PayrollS1_PayrollB4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6"},"_vena_PayrollS1_PayrollB4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7"},"_vena_PayrollS1_PayrollB4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8"},"_vena_PayrollS1_PayrollB4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9"},"_vena_PayrollS1_PayrollB4_R_5_720177941104164980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1,"DimensionIdStr":"5","MemberIdStr":"720177941104164980","DimensionId":5,"MemberId":720177941104164980,"Inc":""},"_vena_PayrollS1_PayrollB4_R_5_720177941104164983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1,"DimensionIdStr":"5","MemberIdStr":"720177941104164983","DimensionId":5,"MemberId":720177941104164983,"Inc":""},"_vena_PayrollS1_PayrollB4_R_5_720177941104164996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1,"DimensionIdStr":"5","MemberIdStr":"720177941104164996","DimensionId":5,"MemberId":720177941104164996,"Inc":""},"_vena_PayrollS1_PayrollB4_R_5_720177941125136429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1,"DimensionIdStr":"5","MemberIdStr":"720177941125136429","DimensionId":5,"MemberId":720177941125136429,"Inc":""},"_vena_RatesS1_P_3_720177941083193402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","VenaRangeType":0,"DimensionIdStr":"3","MemberIdStr":"720177941083193402","DimensionId":3,"MemberId":720177941083193402,"Inc":""},"_vena_RatesS1_P_6_720177941255159927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","VenaRangeType":0,"DimensionIdStr":"6","MemberIdStr":"720177941255159927","DimensionId":6,"MemberId":720177941255159927,"Inc":""},"_vena_RatesS1_P_7_720177941267742850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","VenaRangeType":0,"DimensionIdStr":"7","MemberIdStr":"720177941267742850","DimensionId":7,"MemberId":720177941267742850,"Inc":""},"_vena_RatesS1_P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","VenaRangeType":0,"DimensionIdStr":"FV","MemberIdStr":"e3545e3dcc52420a84dcdae3a23a4597","DimensionId":-1,"MemberId":-1,"Inc":""},"_vena_RatesS1_RatesB1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8","MemberIdStr":"720177941305491604","DimensionId":8,"MemberId":720177941305491604,"Inc":""},"_vena_RatesS1_RatesB1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8","MemberIdStr":"720177941305491604","DimensionId":8,"MemberId":720177941305491604,"Inc":"1"},"_vena_RatesS1_RatesB1_C_8_720177941305491604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8","MemberIdStr":"720177941305491604","DimensionId":8,"MemberId":720177941305491604,"Inc":"2"},"_vena_RatesS1_RatesB1_C_8_720177941305491604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8","MemberIdStr":"720177941305491604","DimensionId":8,"MemberId":720177941305491604,"Inc":"3"},"_vena_RatesS1_RatesB1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8","MemberIdStr":"720177941305491604","DimensionId":8,"MemberId":720177941305491604,"Inc":"4"},"_vena_RatesS1_RatesB1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8","MemberIdStr":"720177941305491604","DimensionId":8,"MemberId":720177941305491604,"Inc":"5"},"_vena_RatesS1_RatesB1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FV","MemberIdStr":"e1c3a244dc3d4f149ecdf7d748811086","DimensionId":-1,"MemberId":-1,"Inc":""},"_vena_RatesS1_RatesB1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FV","MemberIdStr":"e1c3a244dc3d4f149ecdf7d748811086","DimensionId":-1,"MemberId":-1,"Inc":"1"},"_vena_RatesS1_RatesB1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FV","MemberIdStr":"e1c3a244dc3d4f149ecdf7d748811086","DimensionId":-1,"MemberId":-1,"Inc":"2"},"_vena_RatesS1_RatesB1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FV","MemberIdStr":"e1c3a244dc3d4f149ecdf7d748811086","DimensionId":-1,"MemberId":-1,"Inc":"3"},"_vena_RatesS1_RatesB1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FV","MemberIdStr":"e1c3a244dc3d4f149ecdf7d748811086","DimensionId":-1,"MemberId":-1,"Inc":"4"},"_vena_RatesS1_RatesB1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FV","MemberIdStr":"e1c3a244dc3d4f149ecdf7d748811086","DimensionId":-1,"MemberId":-1,"Inc":"5"},"_vena_RatesS1_RatesB1_R_1_720177941041250317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1"},"_vena_RatesS1_RatesB1_R_1_720177941041250317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10"},"_vena_RatesS1_RatesB1_R_1_720177941041250317_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12"},"_vena_RatesS1_RatesB1_R_1_720177941041250317_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13"},"_vena_RatesS1_RatesB1_R_1_720177941041250317_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15"},"_vena_RatesS1_RatesB1_R_1_720177941041250317_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16"},"_vena_RatesS1_RatesB1_R_1_720177941041250317_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17"},"_vena_RatesS1_RatesB1_R_1_720177941041250317_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18"},"_vena_RatesS1_RatesB1_R_1_720177941041250317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4"},"_vena_RatesS1_RatesB1_R_1_720177941041250317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5"},"_vena_RatesS1_RatesB1_R_1_720177941041250317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6"},"_vena_RatesS1_RatesB1_R_1_720177941041250317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8"},"_vena_RatesS1_RatesB1_R_1_720177941041250317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9"},"_vena_RatesS1_RatesB1_R_5_720177941099970573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720177941099970573","DimensionId":5,"MemberId":720177941099970573,"Inc":""},"_vena_RatesS1_RatesB1_R_5_720177941099970625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720177941099970625","DimensionId":5,"MemberId":720177941099970625,"Inc":""},"_vena_RatesS1_RatesB1_R_5_720177941099970629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720177941099970629","DimensionId":5,"MemberId":720177941099970629,"Inc":""},"_vena_RatesS1_RatesB1_R_5_720177941108359202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720177941108359202","DimensionId":5,"MemberId":720177941108359202,"Inc":""},"_vena_RatesS1_RatesB1_R_5_720177941112553507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720177941112553507","DimensionId":5,"MemberId":720177941112553507,"Inc":""},"_vena_RatesS1_RatesB1_R_5_720177941116747930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720177941116747930","DimensionId":5,"MemberId":720177941116747930,"Inc":""},"_vena_RatesS1_RatesB1_R_5_720177941120942108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720177941120942108","DimensionId":5,"MemberId":720177941120942108,"Inc":""},"_vena_RatesS1_RatesB1_R_5_720177941133525155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720177941133525155","DimensionId":5,"MemberId":720177941133525155,"Inc":""},"_vena_RatesS1_RatesB1_R_5_720177941141913623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720177941141913623","DimensionId":5,"MemberId":720177941141913623,"Inc":""},"_vena_RatesS1_RatesB1_R_5_720177941141913626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720177941141913626","DimensionId":5,"MemberId":720177941141913626,"Inc":""},"_vena_RatesS1_RatesB1_R_5_720177941141913759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720177941141913759","DimensionId":5,"MemberId":720177941141913759,"Inc":""},"_vena_RatesS1_RatesB1_R_5_720177941141913762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720177941141913762","DimensionId":5,"MemberId":720177941141913762,"Inc":""},"_vena_RatesS1_RatesB1_R_5_720177941146108060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720177941146108060","DimensionId":5,"MemberId":720177941146108060,"Inc":""},"_vena_RatesS1_RatesB1_R_5_720177941150302286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720177941150302286","DimensionId":5,"MemberId":720177941150302286,"Inc":""},"_vena_RatesS1_RatesB1_R_5_738997556312670208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738997556312670208","DimensionId":5,"MemberId":738997556312670208,"Inc":""},"_vena_RatesS1_RatesB1_R_5_738997844933738496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738997844933738496","DimensionId":5,"MemberId":738997844933738496,"Inc":""},"_vena_RatesS1_RatesB1_R_5_738997909171208192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738997909171208192","DimensionId":5,"MemberId":738997909171208192,"Inc":""},"_vena_RatesS1_RatesB1_R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FV","MemberIdStr":"56493ffece784c5db4cd0fd3b40a250d","DimensionId":-1,"MemberId":-1,"Inc":""},"_vena_RatesS1_RatesB1_R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FV","MemberIdStr":"56493ffece784c5db4cd0fd3b40a250d","DimensionId":-1,"MemberId":-1,"Inc":"1"},"_vena_RatesS1_RatesB1_R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FV","MemberIdStr":"56493ffece784c5db4cd0fd3b40a250d","DimensionId":-1,"MemberId":-1,"Inc":"2"},"_vena_RatesS1_RatesB1_R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FV","MemberIdStr":"56493ffece784c5db4cd0fd3b40a250d","DimensionId":-1,"MemberId":-1,"Inc":"6"},"_vena_RatesS1_RatesB2_C_4_720177941095776277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4","MemberIdStr":"720177941095776277","DimensionId":4,"MemberId":720177941095776277,"Inc":""},"_vena_RatesS1_RatesB2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8","MemberIdStr":"720177941305491604","DimensionId":8,"MemberId":720177941305491604,"Inc":""},"_vena_RatesS1_RatesB2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8","MemberIdStr":"720177941305491604","DimensionId":8,"MemberId":720177941305491604,"Inc":"1"},"_vena_RatesS1_RatesB2_C_8_720177941305491604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8","MemberIdStr":"720177941305491604","DimensionId":8,"MemberId":720177941305491604,"Inc":"2"},"_vena_RatesS1_RatesB2_C_8_720177941305491604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8","MemberIdStr":"720177941305491604","DimensionId":8,"MemberId":720177941305491604,"Inc":"3"},"_vena_RatesS1_RatesB2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8","MemberIdStr":"720177941305491604","DimensionId":8,"MemberId":720177941305491604,"Inc":"4"},"_vena_RatesS1_RatesB2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8","MemberIdStr":"720177941305491604","DimensionId":8,"MemberId":720177941305491604,"Inc":"5"},"_vena_RatesS1_RatesB2_C_8_720177941309685782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8","MemberIdStr":"720177941309685782","DimensionId":8,"MemberId":720177941309685782,"Inc":""},"_vena_RatesS1_RatesB2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FV","MemberIdStr":"e1c3a244dc3d4f149ecdf7d748811086","DimensionId":-1,"MemberId":-1,"Inc":"2"},"_vena_RatesS1_RatesB2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FV","MemberIdStr":"e1c3a244dc3d4f149ecdf7d748811086","DimensionId":-1,"MemberId":-1,"Inc":"3"},"_vena_RatesS1_RatesB2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FV","MemberIdStr":"e1c3a244dc3d4f149ecdf7d748811086","DimensionId":-1,"MemberId":-1,"Inc":"4"},"_vena_RatesS1_RatesB2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FV","MemberIdStr":"e1c3a244dc3d4f149ecdf7d748811086","DimensionId":-1,"MemberId":-1,"Inc":"5"},"_vena_RatesS1_RatesB2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FV","MemberIdStr":"e1c3a244dc3d4f149ecdf7d748811086","DimensionId":-1,"MemberId":-1,"Inc":"6"},"_vena_RatesS1_RatesB2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FV","MemberIdStr":"e1c3a244dc3d4f149ecdf7d748811086","DimensionId":-1,"MemberId":-1,"Inc":"7"},"_vena_RatesS1_RatesB2_R_5_720177941137719313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1,"DimensionIdStr":"5","MemberIdStr":"720177941137719313","DimensionId":5,"MemberId":720177941137719313,"Inc":""},"_vena_RatesS1_RatesB2_R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1,"DimensionIdStr":"FV","MemberIdStr":"56493ffece784c5db4cd0fd3b40a250d","DimensionId":-1,"MemberId":-1,"Inc":""},"_vena_RatesS1_RatesB3_C_8_720177941305491462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8","MemberIdStr":"720177941305491462","DimensionId":8,"MemberId":720177941305491462,"Inc":""},"_vena_RatesS1_RatesB3_C_8_720177941305491462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8","MemberIdStr":"720177941305491462","DimensionId":8,"MemberId":720177941305491462,"Inc":"1"},"_vena_RatesS1_RatesB3_C_8_720177941305491462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8","MemberIdStr":"720177941305491462","DimensionId":8,"MemberId":720177941305491462,"Inc":"2"},"_vena_RatesS1_RatesB3_C_8_720177941305491462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8","MemberIdStr":"720177941305491462","DimensionId":8,"MemberId":720177941305491462,"Inc":"3"},"_vena_RatesS1_RatesB3_C_8_720177941305491462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8","MemberIdStr":"720177941305491462","DimensionId":8,"MemberId":720177941305491462,"Inc":"4"},"_vena_RatesS1_RatesB3_C_8_720177941305491462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8","MemberIdStr":"720177941305491462","DimensionId":8,"MemberId":720177941305491462,"Inc":"5"},"_vena_RatesS1_RatesB3_C_8_720177941305491676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8","MemberIdStr":"720177941305491676","DimensionId":8,"MemberId":720177941305491676,"Inc":""},"_vena_RatesS1_RatesB3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FV","MemberIdStr":"e1c3a244dc3d4f149ecdf7d748811086","DimensionId":-1,"MemberId":-1,"Inc":""},"_vena_RatesS1_RatesB3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FV","MemberIdStr":"e1c3a244dc3d4f149ecdf7d748811086","DimensionId":-1,"MemberId":-1,"Inc":"1"},"_vena_RatesS1_RatesB3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FV","MemberIdStr":"e1c3a244dc3d4f149ecdf7d748811086","DimensionId":-1,"MemberId":-1,"Inc":"2"},"_vena_RatesS1_RatesB3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FV","MemberIdStr":"e1c3a244dc3d4f149ecdf7d748811086","DimensionId":-1,"MemberId":-1,"Inc":"3"},"_vena_RatesS1_RatesB3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FV","MemberIdStr":"e1c3a244dc3d4f149ecdf7d748811086","DimensionId":-1,"MemberId":-1,"Inc":"4"},"_vena_RatesS1_RatesB3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FV","MemberIdStr":"e1c3a244dc3d4f149ecdf7d748811086","DimensionId":-1,"MemberId":-1,"Inc":"5"},"_vena_RatesS1_RatesB3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FV","MemberIdStr":"e1c3a244dc3d4f149ecdf7d748811086","DimensionId":-1,"MemberId":-1,"Inc":"6"},"_vena_RatesS1_RatesB3_R_5_720177941125136477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1,"DimensionIdStr":"5","MemberIdStr":"720177941125136477","DimensionId":5,"MemberId":720177941125136477,"Inc":""},"_vena_RatesS1_RatesB3_R_5_720177941133525179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1,"DimensionIdStr":"5","MemberIdStr":"720177941133525179","DimensionId":5,"MemberId":720177941133525179,"Inc":""},"_vena_RatesS1_RatesB3_R_5_720177941133525182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1,"DimensionIdStr":"5","MemberIdStr":"720177941133525182","DimensionId":5,"MemberId":720177941133525182,"Inc":""},"_vena_RatesS1_RatesB3_R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1,"DimensionIdStr":"FV","MemberIdStr":"56493ffece784c5db4cd0fd3b40a250d","DimensionId":-1,"MemberId":-1,"Inc":"1"},"_vena_RatesS1_RatesB3_R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1,"DimensionIdStr":"FV","MemberIdStr":"56493ffece784c5db4cd0fd3b40a250d","DimensionId":-1,"MemberId":-1,"Inc":"2"},"_vena_RatesS1_RatesB3_R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1,"DimensionIdStr":"FV","MemberIdStr":"56493ffece784c5db4cd0fd3b40a250d","DimensionId":-1,"MemberId":-1,"Inc":"3"}},"DynamicRangeStoreData":{"37036c7c":{"guid":"37036c7c","dimension":1,"member":429146483629096960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4c37f5b6":{"guid":"4c37f5b6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b8d1ab9b":{"guid":"b8d1ab9b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9e255afb":{"guid":"9e255afb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2c66a0f0":{"guid":"2c66a0f0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d5598f9d":{"guid":"d5598f9d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c647407f":{"guid":"c647407f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b669665c":{"guid":"b669665c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c8c0b724":{"guid":"c8c0b724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5da40175":{"guid":"5da40175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d094912b":{"guid":"d094912b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d7999b2e":{"guid":"d7999b2e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697fa8bf":{"guid":"697fa8bf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5b2b4e77":{"guid":"5b2b4e77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c1b56d9e":{"guid":"c1b56d9e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PcvCMBAA4P9yc4V8tKbJJq+Lgx+ouIhDtPdqoR8SIyjifzfBig4ZROt2l7vj\r\nnoNcYKGLI4ICiKCqMzyAWl5giOUazSAD1aER9NHqvAAlGKFCSC5lSoikXDJXy0vf5rp61pp8fbT4\r\nGBvv0WhbG1CckGfaM7k9N29/WBRT/EeD1QZHumwg9/U+n6E2m938vHcV1z9ywmadDyfaDdpBleHJ\r\nr7xGrctlQE6/kbOA/BfwmLB24TwAZz+Av2aN2z+F2LXZVj56Qx8H9LwVfdwVsSA8pUnCWSpoN/3w\r\nmnfOSIK/Z3W9AZOpTnfHAwAA\r\n","DynamicExpressionObject":{"nodes":[{"MemberId":-1,"Detail":720177939980091392,"DimId":1,"AttributeId":-1,"Operator":300,"OperatorArity":300,"CellReferenceName":"","MemberNameSearchType":0,"NodeId":1,"NodeParentIndex":-1},{"MemberId":-1,"Detail":720177939980091392,"DimId":1,"AttributeId":-1,"Operator":900,"OperatorArity":100,"CellReferenceName":"","MemberNameSearchType":0,"NodeId":2,"NodeParentIndex":1},{"MemberId":-1,"Detail":720177939980091392,"DimId":1,"AttributeId":-1,"Operator":402,"OperatorArity":100,"CellReferenceName":"","MemberNameSearchType":0,"NodeId":3,"NodeParentIndex":2},{"MemberId":-1,"Detail":720177939980091392,"DimId":1,"AttributeId":-1,"Operator":-1,"OperatorArity":-1,"CellReferenceName":"orgname","MemberNameSearchType":0,"NodeId":4,"NodeParentIndex":3},{"MemberId":-1,"Detail":720177939980091392,"DimId":1,"AttributeId":467470381553287168,"Operator":-1,"OperatorArity":-1,"CellReferenceName":"","MemberNameSearchType":0,"NodeId":5,"NodeParentIndex":1}],"lastNodeId":-1,"sorted":false,"DrillDownMembersMemberIds":null,"DrillDownLeavesMemberIds":null,"DimensionId":0,"DataModelId":null,"Value":""},"staticPageMembers":null},"f59da041":{"guid":"f59da041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359c84fd":{"guid":"359c84fd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fbdfa2aa":{"guid":"fbdfa2aa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6959d224":{"guid":"6959d224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924172b4":{"guid":"924172b4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e5366639":{"guid":"e5366639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ab6fda84":{"guid":"ab6fda84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369d8e32":{"guid":"369d8e32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b71b21b2":{"guid":"b71b21b2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9eefec63":{"guid":"9eefec63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65682215":{"guid":"65682215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2016b511":{"guid":"2016b511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829cce8c":{"guid":"829cce8c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wW7CMAyG38XnTnISoHNuaLtwgE0U7TLtkFJPi5QWFFIJhPruJFqn7dBTV275\r\n7d/xZydXeDOuZdAAGTSHik+g36+w5rpkv6pAP4gMnjkY60DnEkWekyJ6RCShSMacrZMtupYheFu2\r\ngX/KXo7sTTh40ArxVy69DZc+9sTObfmTPTd73pi6B/lun3TBxu+/dpdjzET/JhKm6/vjq4mFYdVU\r\nfE4tu2xychogF/8hFwPkeAfwGcppweUA+D02/lf13Ck0hL1uXbCFDVy05dhfIycZYaEk4lzFBVNO\r\nYk64GDnS2JfA7qO7ARKd+Q/M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MultiSiteSub","MemberNameSearchType":0,"NodeId":0,"NodeParentIndex":2},{"MemberId":-1,"Detail":720177939980091392,"DimId":1,"AttributeId":632005310097915906,"Operator":-1,"OperatorArity":-1,"CellReferenceName":"","MemberNameSearchType":0,"NodeId":2,"NodeParentIndex":0}],"lastNodeId":-1,"sorted":false,"DrillDownMembersMemberIds":null,"DrillDownLeavesMemberIds":null,"DimensionId":0,"DataModelId":null,"Value":""},"staticPageMembers":null},"dbc70d87":{"guid":"dbc70d87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WSPW/CMBCG/8vNqXS2gdTeULswQBGpulQdHHJVLTkBuRcJhPjv2GqqdvCA2rD5\r\nvQ/f857uBC/W9wQGoIBu19AnmNcTLKmtKSwaMHeigEdi6zyYUqIoS620vkfUQmkZc65NZbFqzhxc\r\n3TN9tz3tKVjeBTAK8UfOg+PjEHsg7zf0ToG6La1sO4B8jU+6Ihu2H8/HfczE+lUkTN8Pz7WNjbzo\r\nGjqkkedidHKdIRf/IRcZcrwB+ATluOAyA36Ljf9WA3cK5bCXvWdXOaaqr6+xoDIW5CgWZkoiTlVc\r\nsC61mGqc/dHSNTYm2RN6O18Ar8+dfcw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MultiSiteSub","MemberNameSearchType":0,"NodeId":3,"NodeParentIndex":2},{"MemberId":-1,"Detail":720177939980091392,"DimId":1,"AttributeId":632005310097915906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f90e2f5":{"guid":"f90e2f5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WSPW/CMBCG/8vNqXS2gdTeULswQBGpulQdHHJVLTkBuRcJhPjv2GqqdvCA2rD5\r\nvQ/f857uBC/W9wQGoIBu19AnmNcTLKmtKSwaMHeigEdi6zyYUqIoS620vkfUQmkZc65NZbFqzhxc\r\n3TN9tz3tKVjeBTAK8UfOg+PjEHsg7zf0ToG6La1sO4B8jU+6Ihu2H8/HfczE+lUkTN8Pz7WNjbzo\r\nGjqkkedidHKdIRf/IRcZcrwB+ATluOAyA36Ljf9WA3cK5bCXvWdXOaaqr6+xoDIW5CgWZkoiTlVc\r\nsC61mGqc/dHSNTYm2RN6O18Ar8+dfcw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MultiSiteSub","MemberNameSearchType":0,"NodeId":3,"NodeParentIndex":2},{"MemberId":-1,"Detail":720177939980091392,"DimId":1,"AttributeId":632005310097915906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b52941f5":{"guid":"b52941f5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WSPW/CMBCG/8vNqXS2gdTeULswQBGpulQdHHJVLTkBuRcJhPjv2GqqdvCA2rD5\r\nvQ/f857uBC/W9wQGoIBu19AnmNcTLKmtKSwaMHeigEdi6zyYUqIoS620vkfUQmkZc65NZbFqzhxc\r\n3TN9tz3tKVjeBTAK8UfOg+PjEHsg7zf0ToG6La1sO4B8jU+6Ihu2H8/HfczE+lUkTN8Pz7WNjbzo\r\nGjqkkedidHKdIRf/IRcZcrwB+ATluOAyA36Ljf9WA3cK5bCXvWdXOaaqr6+xoDIW5CgWZkoiTlVc\r\nsC61mGqc/dHSNTYm2RN6O18Ar8+dfcw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MultiSiteSub","MemberNameSearchType":0,"NodeId":3,"NodeParentIndex":2},{"MemberId":-1,"Detail":720177939980091392,"DimId":1,"AttributeId":632005310097915906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8f5e0cce":{"guid":"8f5e0cce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WSPW/CMBCG/8vNqXS2gdTeULswQBGpulQdHHJVLTkBuRcJhPjv2GqqdvCA2rD5\r\nvQ/f857uBC/W9wQGoIBu19AnmNcTLKmtKSwaMHeigEdi6zyYUqIoS620vkfUQmkZc65NZbFqzhxc\r\n3TN9tz3tKVjeBTAK8UfOg+PjEHsg7zf0ToG6La1sO4B8jU+6Ihu2H8/HfczE+lUkTN8Pz7WNjbzo\r\nGjqkkedidHKdIRf/IRcZcrwB+ATluOAyA36Ljf9WA3cK5bCXvWdXOaaqr6+xoDIW5CgWZkoiTlVc\r\nsC61mGqc/dHSNTYm2RN6O18Ar8+dfcw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MultiSiteSub","MemberNameSearchType":0,"NodeId":3,"NodeParentIndex":2},{"MemberId":-1,"Detail":720177939980091392,"DimId":1,"AttributeId":632005310097915906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460e98bc":{"guid":"460e98bc","dimension":2,"member":720177941070610451,"filter":7,"referenceGlobalVariable":false,"globalVaribleId":"00000000-0000-0000-0000-000000000000","globalVaribleSnowflake":-1,"referenceFormVariable":false,"formVaribleId":"00000000-0000-0000-0000-000000000000","sorted":false,"dynamicExpression":"H4sIAAAAAAAAADWOSw+CQAyE/0vPa7I8kqXciF44iEaNF+NhgRpJlkfWkkgI/93dgLeZzrT9Zrhr\r\nMxKkkHfDyCCg62v6QPqY4UhtSTavId0FAg7EujGQqlAGSmGEmEiJQYShy5rW15zKmG1Tjkzeb9U4\r\nkCpBRBmjgNNAVnNv16N/l9mGp3W0J2Mu9CJLXUWFbj2bw1phvL+SttX7Ng0ukQIKx+ufbfKs3SLn\r\nXU1ff295Lj+cfjr/4wAAAA==\r\n","DynamicExpressionObject":{"nodes":[{"MemberId":-1,"Detail":720177939980091392,"DimId":2,"AttributeId":720177941078999049,"Operator":-1,"OperatorArity":-1,"CellReferenceName":"","MemberNameSearchType":0,"NodeId":0,"NodeParentIndex":-1}],"lastNodeId":-1,"sorted":false,"DrillDownMembersMemberIds":null,"DrillDownLeavesMemberIds":null,"DimensionId":0,"DataModelId":null,"Value":"Input"},"staticPageMembers":[]},"5446d3c9":{"guid":"5446d3c9","dimension":2,"member":720177941070610451,"filter":7,"referenceGlobalVariable":false,"globalVaribleId":"00000000-0000-0000-0000-000000000000","globalVaribleSnowflake":-1,"referenceFormVariable":false,"formVaribleId":"00000000-0000-0000-0000-000000000000","sorted":false,"dynamicExpression":"H4sIAAAAAAAAAD2OzQ6CMBCE32XPmLRIUrY3ohcOolHjxXgosMYm5Se1JBLCu9sG9LazMzv7TXBT\r\nZiCQcKYnWWorggjarqY3yPsEB2pKsnkNcsMj2JNT2oAUMeNC4BYxZQz5FmPv6SbE/JQ5Z3U5OAp6\r\njSaciRQRWeJrjj1Z5Tq7lP5UZrUbl9WOjPnzFKoJfB5rgQn6QspWr+vYe4dFUHje8GwdT8ofuryt\r\n6RP65sf8BSUb6M7nAAAA\r\n","DynamicExpressionObject":{"nodes":[{"MemberId":-1,"Detail":720177939980091392,"DimId":2,"AttributeId":720177941078999041,"Operator":-1,"OperatorArity":-1,"CellReferenceName":"","MemberNameSearchType":0,"NodeId":0,"NodeParentIndex":-1}],"lastNodeId":-1,"sorted":false,"DrillDownMembersMemberIds":null,"DrillDownLeavesMemberIds":null,"DimensionId":0,"DataModelId":null,"Value":"Reference"},"staticPageMembers":[]},"e5201e0c":{"guid":"e5201e0c","dimension":2,"member":720177941070610510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]},"84845bd0":{"guid":"84845bd0","dimension":2,"member":720177941070610471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]},"5ed47fef":{"guid":"5ed47fef","dimension":4,"member":720177941091581972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]},"e2d2b4f9":{"guid":"e2d2b4f9","dimension":2,"member":720177941070610451,"filter":7,"referenceGlobalVariable":false,"globalVaribleId":"00000000-0000-0000-0000-000000000000","globalVaribleSnowflake":-1,"referenceFormVariable":false,"formVaribleId":"00000000-0000-0000-0000-000000000000","sorted":false,"dynamicExpression":"H4sIAAAAAAAAADWOSw+CQAyE/0vPa7I8kqXciF44iEaNF+NhgRpJlkfWkkgI/93dgLeZzrT9Zrhr\r\nMxKkkHfDyCCg62v6QPqY4UhtSTavId0FAg7EujGQqlAGSmGEmEiJQYShy5rW15zKmG1Tjkzeb9U4\r\nkCpBRBmjgNNAVnNv16N/l9mGp3W0J2Mu9CJLXUWFbj2bw1phvL+SttX7Ng0ukQIKx+ufbfKs3SLn\r\nXU1ff295Lj+cfjr/4wAAAA==\r\n","DynamicExpressionObject":{"nodes":[{"MemberId":-1,"Detail":720177939980091392,"DimId":2,"AttributeId":720177941078999049,"Operator":-1,"OperatorArity":-1,"CellReferenceName":"","MemberNameSearchType":0,"NodeId":0,"NodeParentIndex":-1}],"lastNodeId":-1,"sorted":false,"DrillDownMembersMemberIds":null,"DrillDownLeavesMemberIds":null,"DimensionId":0,"DataModelId":null,"Value":"Input"},"staticPageMembers":[720177941070610503]},"eaa3ede8":{"guid":"eaa3ede8","dimension":2,"member":720177941070610451,"filter":7,"referenceGlobalVariable":false,"globalVaribleId":"00000000-0000-0000-0000-000000000000","globalVaribleSnowflake":-1,"referenceFormVariable":false,"formVaribleId":"00000000-0000-0000-0000-000000000000","sorted":false,"dynamicExpression":"H4sIAAAAAAAAAD2OzQ6CMBCE32XPmLRIUrY3ohcOolHjxXgosMYm5Se1JBLCu9sG9LazMzv7TXBT\r\nZiCQcKYnWWorggjarqY3yPsEB2pKsnkNcsMj2JNT2oAUMeNC4BYxZQz5FmPv6SbE/JQ5Z3U5OAp6\r\njSaciRQRWeJrjj1Z5Tq7lP5UZrUbl9WOjPnzFKoJfB5rgQn6QspWr+vYe4dFUHje8GwdT8ofuryt\r\n6RP65sf8BSUb6M7nAAAA\r\n","DynamicExpressionObject":{"nodes":[{"MemberId":-1,"Detail":720177939980091392,"DimId":2,"AttributeId":720177941078999041,"Operator":-1,"OperatorArity":-1,"CellReferenceName":"","MemberNameSearchType":0,"NodeId":0,"NodeParentIndex":-1}],"lastNodeId":-1,"sorted":false,"DrillDownMembersMemberIds":null,"DrillDownLeavesMemberIds":null,"DimensionId":0,"DataModelId":null,"Value":"Reference"},"staticPageMembers":[720177941070610503]},"ae8d513":{"guid":"ae8d513","dimension":2,"member":720177941070610510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[720177941070610503]},"166f86c7":{"guid":"166f86c7","dimension":2,"member":720177941070610471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[720177941070610503]},"b91fd4c4":{"guid":"b91fd4c4","dimension":1,"member":720177941037056016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815e75d0":{"guid":"815e75d0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TgJKOpfWs7Hwr5M9rQyxjDaTRmcNLiOrBQ8t0nrxsdI7t1\r\nNz89yfo90Bl2ynQIApZFWRZZKncynWQyW8rNy0qm6WTbVSdda2X7vGsqtCJXDRat6adTCKA91HgC\r\n8XSGDL27rkHchQE8oFPagEgiFiYJjzmfM8bDmEfk6ca3UdfCOaurzuH3WHFEq9zBkssYu+qF1a7/\r\nLAawQmM2+IoW2z16GIInkst+r7eo7P6t7I/kUH9OiP7/+PJ8VDTo1m2N737nENwc/Z5FtyWfjZDH\r\n/wD+U31x+9IY9u+r+DNGeI0xH4kxG56HD3JhZECEAgAA\r\n","DynamicExpressionObject":{"nodes":[{"MemberId":-1,"Detail":720177939980091392,"DimId":1,"AttributeId":-1,"Operator":1000,"OperatorArity":100,"CellReferenceName":"","MemberNameSearchType":0,"NodeId":3,"NodeParentIndex":-1},{"MemberId":-1,"Detail":720177939980091392,"DimId":1,"AttributeId":-1,"Operator":402,"OperatorArity":100,"CellReferenceName":"","MemberNameSearchType":0,"NodeId":6,"NodeParentIndex":3},{"MemberId":-1,"Detail":720177939980091392,"DimId":1,"AttributeId":-1,"Operator":-1,"OperatorArity":-1,"CellReferenceName":"SubsidiaryNumber","MemberNameSearchType":1,"NodeId":8,"NodeParentIndex":6}],"lastNodeId":-1,"sorted":false,"DrillDownMembersMemberIds":null,"DrillDownLeavesMemberIds":null,"DimensionId":0,"DataModelId":null,"Value":"BOTTOMLEVEL(MEMBER_CELL(SubsidiaryNumber:NameOnly))"},"staticPageMembers":null},"8131720f":{"guid":"8131720f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TgJKOpfWs7Hwr5M9rQyxjDaTRmcNLiOrBQ8t0nrxsdI7t1\r\nNz89yfo90Bl2ynQIApZFWRZZKncynWQyW8rNy0qm6WTbVSdda2X7vGsqtCJXDRat6adTCKA91HgC\r\n8XSGDL27rkHchQE8oFPagEgiFiYJjzmfM8bDmEfk6ca3UdfCOaurzuH3WHFEq9zBkssYu+qF1a7/\r\nLAawQmM2+IoW2z16GIInkst+r7eo7P6t7I/kUH9OiP7/+PJ8VDTo1m2N737nENwc/Z5FtyWfjZDH\r\n/wD+U31x+9IY9u+r+DNGeI0xH4kxG56HD3JhZECEAgAA\r\n","DynamicExpressionObject":{"nodes":[{"MemberId":-1,"Detail":720177939980091392,"DimId":1,"AttributeId":-1,"Operator":1000,"OperatorArity":100,"CellReferenceName":"","MemberNameSearchType":0,"NodeId":3,"NodeParentIndex":-1},{"MemberId":-1,"Detail":720177939980091392,"DimId":1,"AttributeId":-1,"Operator":402,"OperatorArity":100,"CellReferenceName":"","MemberNameSearchType":0,"NodeId":6,"NodeParentIndex":3},{"MemberId":-1,"Detail":720177939980091392,"DimId":1,"AttributeId":-1,"Operator":-1,"OperatorArity":-1,"CellReferenceName":"SubsidiaryNumber","MemberNameSearchType":1,"NodeId":8,"NodeParentIndex":6}],"lastNodeId":-1,"sorted":false,"DrillDownMembersMemberIds":null,"DrillDownLeavesMemberIds":null,"DimensionId":0,"DataModelId":null,"Value":"BOTTOMLEVEL(MEMBER_CELL(SubsidiaryNumber:NameOnly))"},"staticPageMembers":null},"72898917":{"guid":"72898917","dimension":5,"member":720177941129330710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a6a5f39c":{"guid":"a6a5f39c","dimension":5,"member":720177941099970647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e6934d95":{"guid":"e6934d95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TgJKOpfWs7Hwr5M9rQyxjDaTRmcNLiOrBQ8t0nrxsdI7t1\r\nNz89yfo90Bl2ynQIApZFWRZZKncynWQyW8rNy0qm6WTbVSdda2X7vGsqtCJXDRat6adTCKA91HgC\r\n8XSGDL27rkHchQE8oFPagEgiFiYJjzmfM8bDmEfk6ca3UdfCOaurzuH3WHFEq9zBkssYu+qF1a7/\r\nLAawQmM2+IoW2z16GIInkst+r7eo7P6t7I/kUH9OiP7/+PJ8VDTo1m2N737nENwc/Z5FtyWfjZDH\r\n/wD+U31x+9IY9u+r+DNGeI0xH4kxG56HD3JhZECEAgAA\r\n","DynamicExpressionObject":{"nodes":[{"MemberId":-1,"Detail":720177939980091392,"DimId":1,"AttributeId":-1,"Operator":1000,"OperatorArity":100,"CellReferenceName":"","MemberNameSearchType":0,"NodeId":3,"NodeParentIndex":-1},{"MemberId":-1,"Detail":720177939980091392,"DimId":1,"AttributeId":-1,"Operator":402,"OperatorArity":100,"CellReferenceName":"","MemberNameSearchType":0,"NodeId":6,"NodeParentIndex":3},{"MemberId":-1,"Detail":720177939980091392,"DimId":1,"AttributeId":-1,"Operator":-1,"OperatorArity":-1,"CellReferenceName":"SubsidiaryNumber","MemberNameSearchType":1,"NodeId":8,"NodeParentIndex":6}],"lastNodeId":-1,"sorted":false,"DrillDownMembersMemberIds":null,"DrillDownLeavesMemberIds":null,"DimensionId":0,"DataModelId":null,"Value":"BOTTOMLEVEL(MEMBER_CELL(SubsidiaryNumber:NameOnly))"},"staticPageMembers":null},"787c5845":{"guid":"787c5845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TgJKOpfWs7Hwr5M9rQyxjDaTRmcNLiOrBQ8t0nrxsdI7t1\r\nNz89yfo90Bl2ynQIApZFWRZZKncynWQyW8rNy0qm6WTbVSdda2X7vGsqtCJXDRat6adTCKA91HgC\r\n8XSGDL27rkHchQE8oFPagEgiFiYJjzmfM8bDmEfk6ca3UdfCOaurzuH3WHFEq9zBkssYu+qF1a7/\r\nLAawQmM2+IoW2z16GIInkst+r7eo7P6t7I/kUH9OiP7/+PJ8VDTo1m2N737nENwc/Z5FtyWfjZDH\r\n/wD+U31x+9IY9u+r+DNGeI0xH4kxG56HD3JhZECEAgAA\r\n","DynamicExpressionObject":{"nodes":[{"MemberId":-1,"Detail":720177939980091392,"DimId":1,"AttributeId":-1,"Operator":1000,"OperatorArity":100,"CellReferenceName":"","MemberNameSearchType":0,"NodeId":3,"NodeParentIndex":-1},{"MemberId":-1,"Detail":720177939980091392,"DimId":1,"AttributeId":-1,"Operator":402,"OperatorArity":100,"CellReferenceName":"","MemberNameSearchType":0,"NodeId":6,"NodeParentIndex":3},{"MemberId":-1,"Detail":720177939980091392,"DimId":1,"AttributeId":-1,"Operator":-1,"OperatorArity":-1,"CellReferenceName":"SubsidiaryNumber","MemberNameSearchType":1,"NodeId":8,"NodeParentIndex":6}],"lastNodeId":-1,"sorted":false,"DrillDownMembersMemberIds":null,"DrillDownLeavesMemberIds":null,"DimensionId":0,"DataModelId":null,"Value":"BOTTOMLEVEL(MEMBER_CELL(SubsidiaryNumber:NameOnly))"},"staticPageMembers":null},"168c83dd":{"guid":"168c83dd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TgJKOpfWs7Hwr5M9rQyxjDaTRmcNLiOrBQ8t0nrxsdI7t1\r\nNz89yfo90Bl2ynQIApZFWRZZKncynWQyW8rNy0qm6WTbVSdda2X7vGsqtCJXDRat6adTCKA91HgC\r\n8XSGDL27rkHchQE8oFPagEgiFiYJjzmfM8bDmEfk6ca3UdfCOaurzuH3WHFEq9zBkssYu+qF1a7/\r\nLAawQmM2+IoW2z16GIInkst+r7eo7P6t7I/kUH9OiP7/+PJ8VDTo1m2N737nENwc/Z5FtyWfjZDH\r\n/wD+U31x+9IY9u+r+DNGeI0xH4kxG56HD3JhZECEAgAA\r\n","DynamicExpressionObject":{"nodes":[{"MemberId":-1,"Detail":720177939980091392,"DimId":1,"AttributeId":-1,"Operator":1000,"OperatorArity":100,"CellReferenceName":"","MemberNameSearchType":0,"NodeId":3,"NodeParentIndex":-1},{"MemberId":-1,"Detail":720177939980091392,"DimId":1,"AttributeId":-1,"Operator":402,"OperatorArity":100,"CellReferenceName":"","MemberNameSearchType":0,"NodeId":6,"NodeParentIndex":3},{"MemberId":-1,"Detail":720177939980091392,"DimId":1,"AttributeId":-1,"Operator":-1,"OperatorArity":-1,"CellReferenceName":"SubsidiaryNumber","MemberNameSearchType":1,"NodeId":8,"NodeParentIndex":6}],"lastNodeId":-1,"sorted":false,"DrillDownMembersMemberIds":null,"DrillDownLeavesMemberIds":null,"DimensionId":0,"DataModelId":null,"Value":"BOTTOMLEVEL(MEMBER_CELL(SubsidiaryNumber:NameOnly))"},"staticPageMembers":null},"355cbf47":{"guid":"355cbf47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TgJKOpfWs7Hwr5M9rQyxjDaTRmcNLiOrBQ8t0nrxsdI7t1\r\nNz89yfo90Bl2ynQIApZFWRZZKncynWQyW8rNy0qm6WTbVSdda2X7vGsqtCJXDRat6adTCKA91HgC\r\n8XSGDL27rkHchQE8oFPagEgiFiYJjzmfM8bDmEfk6ca3UdfCOaurzuH3WHFEq9zBkssYu+qF1a7/\r\nLAawQmM2+IoW2z16GIInkst+r7eo7P6t7I/kUH9OiP7/+PJ8VDTo1m2N737nENwc/Z5FtyWfjZDH\r\n/wD+U31x+9IY9u+r+DNGeI0xH4kxG56HD3JhZECEAgAA\r\n","DynamicExpressionObject":{"nodes":[{"MemberId":-1,"Detail":720177939980091392,"DimId":1,"AttributeId":-1,"Operator":1000,"OperatorArity":100,"CellReferenceName":"","MemberNameSearchType":0,"NodeId":3,"NodeParentIndex":-1},{"MemberId":-1,"Detail":720177939980091392,"DimId":1,"AttributeId":-1,"Operator":402,"OperatorArity":100,"CellReferenceName":"","MemberNameSearchType":0,"NodeId":6,"NodeParentIndex":3},{"MemberId":-1,"Detail":720177939980091392,"DimId":1,"AttributeId":-1,"Operator":-1,"OperatorArity":-1,"CellReferenceName":"SubsidiaryNumber","MemberNameSearchType":1,"NodeId":8,"NodeParentIndex":6}],"lastNodeId":-1,"sorted":false,"DrillDownMembersMemberIds":null,"DrillDownLeavesMemberIds":null,"DimensionId":0,"DataModelId":null,"Value":"BOTTOMLEVEL(MEMBER_CELL(SubsidiaryNumber:NameOnly))"},"staticPageMembers":null},"f9a1286a":{"guid":"f9a1286a","dimension":5,"member":720177941137719444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8cc9f877":{"guid":"8cc9f877","dimension":5,"member":720177941125136435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78bb1bb8":{"guid":"78bb1bb8","dimension":5,"member":720177941125136389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1083f28a":{"guid":"1083f28a","dimension":5,"member":720177941125136392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bc191dd":{"guid":"bc191dd","dimension":5,"member":720177941125136431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f31818a5":{"guid":"f31818a5","dimension":5,"member":720177941125136418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55f7c923":{"guid":"55f7c923","dimension":5,"member":720177941120942130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b8d7562e":{"guid":"b8d7562e","dimension":5,"member":720177941125136523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7d025f42":{"guid":"7d025f42","dimension":5,"member":720177941125136526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adb832b0":{"guid":"adb832b0","dimension":5,"member":720177941099970647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49f553b4":{"guid":"49f553b4","dimension":5,"member":720177941129330710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68da2e10":{"guid":"68da2e10","dimension":5,"member":720177941137719444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d1bb1539":{"guid":"d1bb1539","dimension":5,"member":720177941125136435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ce5c4b06":{"guid":"ce5c4b06","dimension":5,"member":720177941125136389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390bc48c":{"guid":"390bc48c","dimension":5,"member":720177941125136392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98d1903f":{"guid":"98d1903f","dimension":5,"member":720177941125136431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c24a094a":{"guid":"c24a094a","dimension":5,"member":720177941125136418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9045c3e":{"guid":"9045c3e","dimension":5,"member":720177941120942130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edf7e3be":{"guid":"edf7e3be","dimension":5,"member":720177941137719441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bfa2531b":{"guid":"bfa2531b","dimension":5,"member":720177941125136523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5c8b1261":{"guid":"5c8b1261","dimension":5,"member":720177941125136526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e5714258":{"guid":"e5714258","dimension":5,"member":720177941129330710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9e526e5d":{"guid":"9e526e5d","dimension":5,"member":720177941099970647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c732c07c":{"guid":"c732c07c","dimension":1,"member":720177941045444675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cc8c45c7":{"guid":"cc8c45c7","dimension":1,"member":677046740062699520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d83709e6":{"guid":"d83709e6","dimension":1,"member":677323107577495552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f6c420b7":{"guid":"f6c420b7","dimension":1,"member":677323354232193024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2e04a48a":{"guid":"2e04a48a","dimension":1,"member":677323438814658560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c0c8a6f8":{"guid":"c0c8a6f8","dimension":1,"member":677323498843406336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13349b49":{"guid":"13349b49","dimension":1,"member":677323758684602368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5b548f79":{"guid":"5b548f79","dimension":1,"member":677323893212446720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a03de558":{"guid":"a03de558","dimension":1,"member":677323945066496000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a2d52e5e":{"guid":"a2d52e5e","dimension":1,"member":677324022526902272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8b3fd65e":{"guid":"8b3fd65e","dimension":1,"member":677324078739095552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53f5fc08":{"guid":"53f5fc08","dimension":1,"member":677324137552019456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dccd180e":{"guid":"dccd180e","dimension":1,"member":677324190223826944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85266544":{"guid":"85266544","dimension":1,"member":677324436169818112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534c5c2e":{"guid":"534c5c2e","dimension":1,"member":677324480713064448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d13a9d25":{"guid":"d13a9d25","dimension":1,"member":677324547134324736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6f07d6cc":{"guid":"6f07d6cc","dimension":1,"member":677324587521015808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e9d5fc9d":{"guid":"e9d5fc9d","dimension":1,"member":677324632987402240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4ee30aa0":{"guid":"4ee30aa0","dimension":1,"member":720177941037056024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d9294d5f":{"guid":"d9294d5f","dimension":1,"member":720177941045444624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9f321d2c":{"guid":"9f321d2c","dimension":1,"member":720177941041250337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c5cbf8cf":{"guid":"c5cbf8cf","dimension":1,"member":720177941045444609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b0ddecff":{"guid":"b0ddecff","dimension":1,"member":720177941028667398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431b3134":{"guid":"431b3134","dimension":1,"member":720177941045444613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e4a5ae99":{"guid":"e4a5ae99","dimension":1,"member":720177941041250324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f358038":{"guid":"f358038","dimension":1,"member":720177941045444647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d32b8749":{"guid":"d32b8749","dimension":1,"member":720177941049638914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4b8b95":{"guid":"4b8b95","dimension":1,"member":720177941045444629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f6f6121d":{"guid":"f6f6121d","dimension":1,"member":720177941028667406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c92c7476":{"guid":"c92c7476","dimension":5,"member":720177941120942130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584fdb8a":{"guid":"584fdb8a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36d15da1":{"guid":"36d15da1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d7710b31":{"guid":"d7710b31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ff454d35":{"guid":"ff454d35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268a020b":{"guid":"268a020b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9f0891e2":{"guid":"9f0891e2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c5d9ae0b":{"guid":"c5d9ae0b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b19167b4":{"guid":"b19167b4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9c93ef3e":{"guid":"9c93ef3e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d6cfc760":{"guid":"d6cfc760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65345a82":{"guid":"65345a82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6f9dfc5f":{"guid":"6f9dfc5f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2fcae34c":{"guid":"2fcae34c","dimension":1,"member":720512456564932608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28d44dc2":{"guid":"28d44dc2","dimension":1,"member":720512791412998144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915d5188":{"guid":"915d5188","dimension":1,"member":720513251145809920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9b099527":{"guid":"9b099527","dimension":1,"member":720513406863802368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a224ae11":{"guid":"a224ae11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TgJKOpfWs7Hwr5M9rQyxjDaTRmcNLiOrBQ8t0nrxsdI7t1\r\nNz89yfo90Bl2ynQIApZFWRZZKncynWQyW8rNy0qm6WTbVSdda2X7vGsqtCJXDRat6adTCKA91HgC\r\n8XSGDL27rkHchQE8oFPagEgiFiYJjzmfM8bDmEfk6ca3UdfCOaurzuH3WHFEq9zBkssYu+qF1a7/\r\nLAawQmM2+IoW2z16GIInkst+r7eo7P6t7I/kUH9OiP7/+PJ8VDTo1m2N737nENwc/Z5FtyWfjZDH\r\n/wD+U31x+9IY9u+r+DNGeI0xH4kxG56HD3JhZECEAgAA\r\n","DynamicExpressionObject":{"nodes":[{"MemberId":-1,"Detail":720177939980091392,"DimId":1,"AttributeId":-1,"Operator":1000,"OperatorArity":100,"CellReferenceName":"","MemberNameSearchType":0,"NodeId":3,"NodeParentIndex":-1},{"MemberId":-1,"Detail":720177939980091392,"DimId":1,"AttributeId":-1,"Operator":402,"OperatorArity":100,"CellReferenceName":"","MemberNameSearchType":0,"NodeId":6,"NodeParentIndex":3},{"MemberId":-1,"Detail":720177939980091392,"DimId":1,"AttributeId":-1,"Operator":-1,"OperatorArity":-1,"CellReferenceName":"SubsidiaryNumber","MemberNameSearchType":1,"NodeId":8,"NodeParentIndex":6}],"lastNodeId":-1,"sorted":false,"DrillDownMembersMemberIds":null,"DrillDownLeavesMemberIds":null,"DimensionId":0,"DataModelId":null,"Value":"BOTTOMLEVEL(MEMBER_CELL(SubsidiaryNumber:NameOnly))"},"staticPageMembers":null},"5bab48ef":{"guid":"5bab48ef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TgJKOpfWs7Hwr5M9rQyxjDaTRmcNLiOrBQ8t0nrxsdI7t1\r\nNz89yfo90Bl2ynQIApZFWRZZKncynWQyW8rNy0qm6WTbVSdda2X7vGsqtCJXDRat6adTCKA91HgC\r\n8XSGDL27rkHchQE8oFPagEgiFiYJjzmfM8bDmEfk6ca3UdfCOaurzuH3WHFEq9zBkssYu+qF1a7/\r\nLAawQmM2+IoW2z16GIInkst+r7eo7P6t7I/kUH9OiP7/+PJ8VDTo1m2N737nENwc/Z5FtyWfjZDH\r\n/wD+U31x+9IY9u+r+DNGeI0xH4kxG56HD3JhZECEAgAA\r\n","DynamicExpressionObject":{"nodes":[{"MemberId":-1,"Detail":720177939980091392,"DimId":1,"AttributeId":-1,"Operator":1000,"OperatorArity":100,"CellReferenceName":"","MemberNameSearchType":0,"NodeId":3,"NodeParentIndex":-1},{"MemberId":-1,"Detail":720177939980091392,"DimId":1,"AttributeId":-1,"Operator":402,"OperatorArity":100,"CellReferenceName":"","MemberNameSearchType":0,"NodeId":6,"NodeParentIndex":3},{"MemberId":-1,"Detail":720177939980091392,"DimId":1,"AttributeId":-1,"Operator":-1,"OperatorArity":-1,"CellReferenceName":"SubsidiaryNumber","MemberNameSearchType":1,"NodeId":8,"NodeParentIndex":6}],"lastNodeId":-1,"sorted":false,"DrillDownMembersMemberIds":null,"DrillDownLeavesMemberIds":null,"DimensionId":0,"DataModelId":null,"Value":"BOTTOMLEVEL(MEMBER_CELL(SubsidiaryNumber:NameOnly))"},"staticPageMembers":null},"482f496c":{"guid":"482f496c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TgJKOpfWs7Hwr5M9rQyxjDaTRmcNLiOrBQ8t0nrxsdI7t1\r\nNz89yfo90Bl2ynQIApZFWRZZKncynWQyW8rNy0qm6WTbVSdda2X7vGsqtCJXDRat6adTCKA91HgC\r\n8XSGDL27rkHchQE8oFPagEgiFiYJjzmfM8bDmEfk6ca3UdfCOaurzuH3WHFEq9zBkssYu+qF1a7/\r\nLAawQmM2+IoW2z16GIInkst+r7eo7P6t7I/kUH9OiP7/+PJ8VDTo1m2N737nENwc/Z5FtyWfjZDH\r\n/wD+U31x+9IY9u+r+DNGeI0xH4kxG56HD3JhZECEAgAA\r\n","DynamicExpressionObject":{"nodes":[{"MemberId":-1,"Detail":720177939980091392,"DimId":1,"AttributeId":-1,"Operator":1000,"OperatorArity":100,"CellReferenceName":"","MemberNameSearchType":0,"NodeId":3,"NodeParentIndex":-1},{"MemberId":-1,"Detail":720177939980091392,"DimId":1,"AttributeId":-1,"Operator":402,"OperatorArity":100,"CellReferenceName":"","MemberNameSearchType":0,"NodeId":6,"NodeParentIndex":3},{"MemberId":-1,"Detail":720177939980091392,"DimId":1,"AttributeId":-1,"Operator":-1,"OperatorArity":-1,"CellReferenceName":"SubsidiaryNumber","MemberNameSearchType":1,"NodeId":8,"NodeParentIndex":6}],"lastNodeId":-1,"sorted":false,"DrillDownMembersMemberIds":null,"DrillDownLeavesMemberIds":null,"DimensionId":0,"DataModelId":null,"Value":"BOTTOMLEVEL(MEMBER_CELL(SubsidiaryNumber:NameOnly))"},"staticPageMembers":null},"d6ca63b5":{"guid":"d6ca63b5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TgJKOpfWs7Hwr5M9rQyxjDaTRmcNLiOrBQ8t0nrxsdI7t1\r\nNz89yfo90Bl2ynQIApZFWRZZKncynWQyW8rNy0qm6WTbVSdda2X7vGsqtCJXDRat6adTCKA91HgC\r\n8XSGDL27rkHchQE8oFPagEgiFiYJjzmfM8bDmEfk6ca3UdfCOaurzuH3WHFEq9zBkssYu+qF1a7/\r\nLAawQmM2+IoW2z16GIInkst+r7eo7P6t7I/kUH9OiP7/+PJ8VDTo1m2N737nENwc/Z5FtyWfjZDH\r\n/wD+U31x+9IY9u+r+DNGeI0xH4kxG56HD3JhZECEAgAA\r\n","DynamicExpressionObject":{"nodes":[{"MemberId":-1,"Detail":720177939980091392,"DimId":1,"AttributeId":-1,"Operator":1000,"OperatorArity":100,"CellReferenceName":"","MemberNameSearchType":0,"NodeId":3,"NodeParentIndex":-1},{"MemberId":-1,"Detail":720177939980091392,"DimId":1,"AttributeId":-1,"Operator":402,"OperatorArity":100,"CellReferenceName":"","MemberNameSearchType":0,"NodeId":6,"NodeParentIndex":3},{"MemberId":-1,"Detail":720177939980091392,"DimId":1,"AttributeId":-1,"Operator":-1,"OperatorArity":-1,"CellReferenceName":"SubsidiaryNumber","MemberNameSearchType":1,"NodeId":8,"NodeParentIndex":6}],"lastNodeId":-1,"sorted":false,"DrillDownMembersMemberIds":null,"DrillDownLeavesMemberIds":null,"DimensionId":0,"DataModelId":null,"Value":"BOTTOMLEVEL(MEMBER_CELL(SubsidiaryNumber:NameOnly))"},"staticPageMembers":null},"97c47ae8":{"guid":"97c47ae8","dimension":5,"member":720177941125136526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62bfda8":{"guid":"62bfda8","dimension":5,"member":720177941125136523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77b2b43c":{"guid":"77b2b43c","dimension":5,"member":720177941137719441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c428e6ff":{"guid":"c428e6ff","dimension":5,"member":720177941120942130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ebbfa504":{"guid":"ebbfa504","dimension":5,"member":720177941125136418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22528b00":{"guid":"22528b00","dimension":5,"member":720177941125136431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d610969a":{"guid":"d610969a","dimension":5,"member":720177941125136392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625d4a93":{"guid":"625d4a93","dimension":5,"member":720177941125136389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7dcda52":{"guid":"7dcda52","dimension":5,"member":720177941125136435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e1b0d136":{"guid":"e1b0d136","dimension":5,"member":720177941137719444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ad09ed02":{"guid":"ad09ed02","dimension":1,"member":721515948120604672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8f2b3550":{"guid":"8f2b3550","dimension":5,"member":720177941112553524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6bc10459":{"guid":"6bc10459","dimension":5,"member":720792858247823360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9998562c":{"guid":"9998562c","dimension":5,"member":720795664812212224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875a7511":{"guid":"875a7511","dimension":1,"member":721516249343197184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c1545a80":{"guid":"c1545a80","dimension":1,"member":721516452901158912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2396aed9":{"guid":"2396aed9","dimension":5,"member":720177941112553524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5033f3f4":{"guid":"5033f3f4","dimension":5,"member":720792858247823360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6c2b2cb6":{"guid":"6c2b2cb6","dimension":5,"member":720177941137719441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f047399e":{"guid":"f047399e","dimension":5,"member":720795664812212224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f54af03e":{"guid":"f54af03e","dimension":5,"member":720177941112553524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37fcf5d8":{"guid":"37fcf5d8","dimension":5,"member":720792858247823360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c065f29":{"guid":"c065f29","dimension":5,"member":720795664812212224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},"FormVariables":{"GroupMembers":{},"Groups":{"56493ffe-ce78-4c5d-b4cd-0fd3b40a250d":{"Name":"*fvSubsidiary-Location","DynamicMemberType":6,"DynamicMatchField":3,"DynamicMemberDimensionId":1,"DynamicMemberDimensionMemberId":720177941028667411,"DataModelId":720177939980091392,"Id":"56493ffe-ce78-4c5d-b4cd-0fd3b40a250d"},"e3545e3d-cc52-420a-84dc-dae3a23a4597":{"Name":"*fvScenario","DynamicMemberType":6,"DynamicMatchField":3,"DynamicMemberDimensionId":2,"DynamicMemberDimensionMemberId":720177941070610451,"DataModelId":720177939980091392,"Id":"e3545e3d-cc52-420a-84dc-dae3a23a4597"},"a398e917-565c-475b-8f0c-5e9ebb5e002d":{"Name":"*fvPeriod","DynamicMemberType":6,"DynamicMatchField":3,"DynamicMemberDimensionId":3,"DynamicMemberDimensionMemberId":720177941078999104,"DataModelId":720177939980091392,"Id":"a398e917-565c-475b-8f0c-5e9ebb5e002d"},"e1c3a244-dc3d-4f14-9ecd-f7d748811086":{"Name":"*fvYear","DynamicMemberType":6,"DynamicMatchField":3,"DynamicMemberDimensionId":4,"DynamicMemberDimensionMemberId":720177941091581967,"DataModelId":720177939980091392,"Id":"e1c3a244-dc3d-4f14-9ecd-f7d748811086"},"42f34b52-efc1-4701-904e-2bd69b949ebb":{"Name":"*fvAccount","DynamicMemberType":6,"DynamicMatchField":3,"DynamicMemberDimensionId":5,"DynamicMemberDimensionMemberId":720177941112553495,"DataModelId":720177939980091392,"Id":"42f34b52-efc1-4701-904e-2bd69b949ebb"},"ef23d2b3-9fcb-45a7-9097-ef2da4b3400e":{"Name":"*fvResource","DynamicMemberType":6,"DynamicMatchField":3,"DynamicMemberDimensionId":6,"DynamicMemberDimensionMemberId":720177941255159882,"DataModelId":720177939980091392,"Id":"ef23d2b3-9fcb-45a7-9097-ef2da4b3400e"},"b530dfa8-c0ca-4d07-b43c-3eef40a6b100":{"Name":"*fvFunction","DynamicMemberType":6,"DynamicMatchField":3,"DynamicMemberDimensionId":7,"DynamicMemberDimensionMemberId":720177941267742840,"DataModelId":720177939980091392,"Id":"b530dfa8-c0ca-4d07-b43c-3eef40a6b100"},"a7015286-194d-4cc6-a0af-6b4fcbd8ce6b":{"Name":"*fvMeasure","DynamicMemberType":6,"DynamicMatchField":3,"DynamicMemberDimensionId":8,"DynamicMemberDimensionMemberId":720177941305491497,"DataModelId":720177939980091392,"Id":"a7015286-194d-4cc6-a0af-6b4fcbd8ce6b"}}},"LoadedDataModels":[720177939980091392],"DefaultDataModel":720177939980091392,"DynamicBindingStoreDataList":{"BindList":[{"TaskID":685101923048882177,"DynIDs":["b91fd4c4"]},{"TaskID":685101966069727233,"DynIDs":["b91fd4c4"]},{"TaskID":685101877985542145,"DynIDs":["b91fd4c4"]},{"TaskID":685101842144821249,"DynIDs":["b91fd4c4"]},{"TaskID":685101788051275777,"DynIDs":["b91fd4c4"]},{"TaskID":685101745311186945,"DynIDs":["b91fd4c4"]},{"TaskID":632008535145055267,"DynIDs":["c732c07c"]},{"TaskID":632008535145055087,"DynIDs":["cc8c45c7"]},{"TaskID":632008535145054559,"DynIDs":["d83709e6"]},{"TaskID":632008535145054981,"DynIDs":["f6c420b7"]},{"TaskID":632008535145055081,"DynIDs":["dccd180e"]},{"TaskID":632008535145055178,"DynIDs":["2e04a48a"]},{"TaskID":632008535145054443,"DynIDs":["c0c8a6f8"]},{"TaskID":632008535145055356,"DynIDs":["13349b49"]},{"TaskID":632008535145054626,"DynIDs":["5b548f79"]},{"TaskID":632008535145054405,"DynIDs":["a03de558"]},{"TaskID":632008535145055157,"DynIDs":["a2d52e5e"]},{"TaskID":632443441007689728,"DynIDs":["8b3fd65e"]},{"TaskID":632008535145054933,"DynIDs":["53f5fc08"]},{"TaskID":632008535145055256,"DynIDs":["85266544"]},{"TaskID":632443232046940160,"DynIDs":["534c5c2e"]},{"TaskID":632008535145054468,"DynIDs":["d13a9d25"]},{"TaskID":632008535145054420,"DynIDs":["e9d5fc9d"]},{"TaskID":632008535145054871,"DynIDs":["6f07d6cc"]},{"TaskID":632443251420692480,"DynIDs":["d9294d5f"]},{"TaskID":632444423891976192,"DynIDs":["9f321d2c"]},{"TaskID":685813065316958209,"DynIDs":["c5cbf8cf"]},{"TaskID":685813196279513089,"DynIDs":["b0ddecff"]},{"TaskID":685813237987803137,"DynIDs":["431b3134"]},{"TaskID":685813272808652801,"DynIDs":["e4a5ae99"]},{"TaskID":685813305746391041,"DynIDs":["f358038"]},{"TaskID":685813333152497664,"DynIDs":["d32b8749"]},{"TaskID":685813366140698625,"DynIDs":["4b8b95"]},{"TaskID":685813514111549441,"DynIDs":["f6f6121d"]},{"TaskID":685813553617305600,"DynIDs":["4ee30aa0"]},{"TaskID":632008535145054522,"DynIDs":["c732c07c"]},{"TaskID":632008535145054983,"DynIDs":["c732c07c"]},{"TaskID":632008535145055092,"DynIDs":["c732c07c"]},{"TaskID":632008535145055155,"DynIDs":["c732c07c"]},{"TaskID":720158369424343103,"DynIDs":["b91fd4c4"]},{"TaskID":720158369424343279,"DynIDs":["b91fd4c4"]},{"TaskID":720158369424343621,"DynIDs":["b91fd4c4"]},{"TaskID":720158369424343623,"DynIDs":["b91fd4c4"]},{"TaskID":720158369424343802,"DynIDs":["b91fd4c4"]},{"TaskID":720158369424344183,"DynIDs":["b91fd4c4"]},{"TaskID":720158369424343641,"DynIDs":["c732c07c"]},{"TaskID":720158369424343824,"DynIDs":["c732c07c"]},{"TaskID":720158369424343885,"DynIDs":["c732c07c"]},{"TaskID":720158369424344058,"DynIDs":["c732c07c"]},{"TaskID":720158369424344380,"DynIDs":["c732c07c"]},{"TaskID":720158369424344142,"DynIDs":["2fcae34c"]},{"TaskID":720158369424343882,"DynIDs":["28d44dc2"]},{"TaskID":720158369424343992,"DynIDs":["915d5188"]},{"TaskID":720158369424343222,"DynIDs":["9b099527"]},{"TaskID":720158369424343534,"DynIDs":["d9294d5f"]},{"TaskID":720158369424343281,"DynIDs":["9f321d2c"]},{"TaskID":720158369424343616,"DynIDs":["4ee30aa0"]},{"TaskID":720158369424343163,"DynIDs":["c5cbf8cf"]},{"TaskID":720158369424344044,"DynIDs":["b0ddecff"]},{"TaskID":720158369424343788,"DynIDs":["431b3134"]},{"TaskID":720158369424343811,"DynIDs":["e4a5ae99"]},{"TaskID":720158369424343573,"DynIDs":["f358038"]},{"TaskID":720158369424344325,"DynIDs":["d32b8749"]},{"TaskID":720158369424343944,"DynIDs":["4b8b95"]},{"TaskID":720158369424344141,"DynIDs":["f6f6121d"]},{"TaskID":720179468568887801,"DynIDs":["ad09ed02"]},{"TaskID":720179468568888280,"DynIDs":["875a7511"]},{"TaskID":720179468568888295,"DynIDs":["c1545a80"]},{"TaskID":720179468568887394,"DynIDs":["d9294d5f"]},{"TaskID":720179468568888574,"DynIDs":["9f321d2c"]},{"TaskID":720179468568887696,"DynIDs":["4ee30aa0"]},{"TaskID":720179468568887979,"DynIDs":["c5cbf8cf"]},{"TaskID":720179468568887501,"DynIDs":["b0ddecff"]},{"TaskID":720179468568888485,"DynIDs":["431b3134"]},{"TaskID":720179468568888093,"DynIDs":["e4a5ae99"]},{"TaskID":720179468568888573,"DynIDs":["f358038"]},{"TaskID":720179468568887658,"DynIDs":["d32b8749"]},{"TaskID":720179468568888119,"DynIDs":["4b8b95"]},{"TaskID":720179468568888386,"DynIDs":["f6f6121d"]},{"TaskID":720179468568888355,"DynIDs":["b91fd4c4"]},{"TaskID":720179468568888126,"DynIDs":["b91fd4c4"]},{"TaskID":720179468568888647,"DynIDs":["b91fd4c4"]},{"TaskID":720179468568887349,"DynIDs":["b91fd4c4"]},{"TaskID":720179468568887959,"DynIDs":["b91fd4c4"]},{"TaskID":720179468568887756,"DynIDs":["b91fd4c4"]},{"TaskID":720179468568887788,"DynIDs":["c732c07c"]},{"TaskID":720179468568887983,"DynIDs":["c732c07c"]},{"TaskID":720179468568888433,"DynIDs":["c732c07c"]},{"TaskID":720179468568888137,"DynIDs":["c732c07c"]},{"TaskID":720179468568887407,"DynIDs":["c732c07c"]}]},"LineItemEnabledSectionBlockPairs":[{"section":"PayrollS1","block":"PayrollB2"},{"section":"RatesS1","block":"RatesB2"},{"section":"PayrollS1","block":"PayrollB1"}],"LineItemDetailsRowMap":{},"VenaWorkbookSettings":{"PerBlockRefreshNodes":{},"FullRefreshAfterPerBlockList":false,"LoadedSuccessfully":true,"FastChooseEnabled":false,"FastFormulaScanEnabled":false,"CheckProtectedOverride":false,"RibbonButtonMap":{"WorkOffline":{"TagId":"WorkOffline","ManagerHidden":false,"ContributorHidden":false},"Cascade":{"TagId":"Cascade","ManagerHidden":false,"ContributorHidden":false},"InsertLID":{"TagId":"InsertLID","ManagerHidden":false,"ContributorHidden":false},"RemoveLID":{"TagId":"RemoveLID","ManagerHidden":false,"ContributorHidden":false},"MultiInsertLID":{"TagId":"MultiInsertLID","ManagerHidden":false,"ContributorHidden":false},"SelectLID":{"TagId":"SelectLID","ManagerHidden":false,"ContributorHidden":false},"MoveLID":{"TagId":"MoveLID","ManagerHidden":false,"ContributorHidden":false},"DrillMenu":{"TagId":"DrillMenu","ManagerHidden":false,"ContributorHidden":false},"AuditTrail":{"TagId":"AuditTrail","ManagerHidden":false,"ContributorHidden":false},"Comments":{"TagId":"Comments","ManagerHidden":false,"ContributorHidden":false},"IntersectionFiles":{"TagId":"IntersectionFiles","ManagerHidden":false,"ContributorHidden":false},"MyFunctions":{"TagId":"MyFunctions","ManagerHidden":false,"ContributorHidden":false},"KeyInfo":{"TagId":"KeyInfo","ManagerHidden":false,"ContributorHidden":false},"ZoomOut":{"TagId":"ZoomOut","ManagerHidden":false,"ContributorHidden":false},"ZoomIn":{"TagId":"ZoomIn","ManagerHidden":false,"ContributorHidden":false}},"RibbonButtons":[{"TagId":"WorkOffline","ManagerHidden":false,"ContributorHidden":false},{"TagId":"Cascade","ManagerHidden":false,"ContributorHidden":false},{"TagId":"InsertLID","ManagerHidden":false,"ContributorHidden":false},{"TagId":"RemoveLID","ManagerHidden":false,"ContributorHidden":false},{"TagId":"MultiInsertLID","ManagerHidden":false,"ContributorHidden":false},{"TagId":"SelectLID","ManagerHidden":false,"ContributorHidden":false},{"TagId":"MoveLID","ManagerHidden":false,"ContributorHidden":false},{"TagId":"DrillMenu","ManagerHidden":false,"ContributorHidden":false},{"TagId":"AuditTrail","ManagerHidden":false,"ContributorHidden":false},{"TagId":"Comments","ManagerHidden":false,"ContributorHidden":false},{"TagId":"IntersectionFiles","ManagerHidden":false,"ContributorHidden":false},{"TagId":"MyFunctions","ManagerHidden":false,"ContributorHidden":false},{"TagId":"KeyInfo","ManagerHidden":false,"ContributorHidden":false},{"TagId":"ZoomOut","ManagerHidden":false,"ContributorHidden":false},{"TagId":"ZoomIn","ManagerHidden":false,"ContributorHidden":false}],"DisableClearingBrokenFVIntersections":false,"HideDynamicsOnSaveTemplate":false,"MaximumColumnsBeforeWarning":1000,"MaximumRowsBeforeWarning":10000,"PreventBrokenFVDoubleRefresh":true,"ExternalDataSourceURL":null,"UpdateStaticMappings":true,"UseTextFormatForDrillTransaction":false,"AllowMultiChoose":false,"PreventCellReferenceUpdatesOnCascade":false,"MDRRowInsertSectionName":"Select combination for data entry","CollapseChooseBoxMembers":false,"UISettings":{"ManagerMappingScreenSize":"1000,600","ManagerMappingBlock":null,"ManagerMappingSection":null}},"VenaSqlQueries":null}</venadatastore>
</file>

<file path=customXml/item7.xml><?xml version="1.0" encoding="utf-8"?>
<venadatastore xmlns="http://venasolutions.com/VenaSPMAddin/ExcelCustomMultiDynamicCollectionStore_V1">[]</venadatastore>
</file>

<file path=customXml/item8.xml><?xml version="1.0" encoding="utf-8"?>
<venadatastore xmlns="http://venasolutions.com/VenaSPMAddin/ServerSideBlobV2"/>
</file>

<file path=customXml/itemProps1.xml><?xml version="1.0" encoding="utf-8"?>
<ds:datastoreItem xmlns:ds="http://schemas.openxmlformats.org/officeDocument/2006/customXml" ds:itemID="{49CCD7D0-3E4A-4AFE-AED4-01311631D2D2}">
  <ds:schemaRefs>
    <ds:schemaRef ds:uri="http://venasolutions.com/VenaSPMAddin/DefaultDataModel_V1"/>
  </ds:schemaRefs>
</ds:datastoreItem>
</file>

<file path=customXml/itemProps2.xml><?xml version="1.0" encoding="utf-8"?>
<ds:datastoreItem xmlns:ds="http://schemas.openxmlformats.org/officeDocument/2006/customXml" ds:itemID="{C63AD9AB-8365-4F6A-A540-51DD1FBA9B0B}">
  <ds:schemaRefs>
    <ds:schemaRef ds:uri="http://venasolutions.com/VenaSPMAddin/DataModelSectionStore_V1"/>
  </ds:schemaRefs>
</ds:datastoreItem>
</file>

<file path=customXml/itemProps3.xml><?xml version="1.0" encoding="utf-8"?>
<ds:datastoreItem xmlns:ds="http://schemas.openxmlformats.org/officeDocument/2006/customXml" ds:itemID="{7911E218-381B-4BFA-914D-369C9B40D2A7}">
  <ds:schemaRefs>
    <ds:schemaRef ds:uri="http://venasolutions.com/VenaSPMAddin/VenaWorkbookProperties"/>
  </ds:schemaRefs>
</ds:datastoreItem>
</file>

<file path=customXml/itemProps4.xml><?xml version="1.0" encoding="utf-8"?>
<ds:datastoreItem xmlns:ds="http://schemas.openxmlformats.org/officeDocument/2006/customXml" ds:itemID="{DFCAC6E3-07D9-437F-AE8A-A889F6307DA3}">
  <ds:schemaRefs>
    <ds:schemaRef ds:uri="http://venasolutions.com/VenaSPMAddin/DrillThroughTableInfo_V1"/>
  </ds:schemaRefs>
</ds:datastoreItem>
</file>

<file path=customXml/itemProps5.xml><?xml version="1.0" encoding="utf-8"?>
<ds:datastoreItem xmlns:ds="http://schemas.openxmlformats.org/officeDocument/2006/customXml" ds:itemID="{00C48BBA-C4D4-481B-B0A8-89568E5FBF1F}">
  <ds:schemaRefs>
    <ds:schemaRef ds:uri="http://venasolutions.com/VenaTemplate/SolutionPackageMetadata/V1"/>
  </ds:schemaRefs>
</ds:datastoreItem>
</file>

<file path=customXml/itemProps6.xml><?xml version="1.0" encoding="utf-8"?>
<ds:datastoreItem xmlns:ds="http://schemas.openxmlformats.org/officeDocument/2006/customXml" ds:itemID="{4E58A8AF-745C-4724-8B87-2DDE55E26C06}">
  <ds:schemaRefs>
    <ds:schemaRef ds:uri="http://venasolutions.com/VenaSPMAddin/ServerSideBlobV1"/>
  </ds:schemaRefs>
</ds:datastoreItem>
</file>

<file path=customXml/itemProps7.xml><?xml version="1.0" encoding="utf-8"?>
<ds:datastoreItem xmlns:ds="http://schemas.openxmlformats.org/officeDocument/2006/customXml" ds:itemID="{F171C34A-73E6-4AFA-ADFF-119BAC6F21C2}">
  <ds:schemaRefs>
    <ds:schemaRef ds:uri="http://venasolutions.com/VenaSPMAddin/ExcelCustomMultiDynamicCollectionStore_V1"/>
  </ds:schemaRefs>
</ds:datastoreItem>
</file>

<file path=customXml/itemProps8.xml><?xml version="1.0" encoding="utf-8"?>
<ds:datastoreItem xmlns:ds="http://schemas.openxmlformats.org/officeDocument/2006/customXml" ds:itemID="{BC9261CC-6BF4-4F4E-9073-839E539636C7}">
  <ds:schemaRefs>
    <ds:schemaRef ds:uri="http://venasolutions.com/VenaSPMAddin/ServerSideBlobV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21</vt:i4>
      </vt:variant>
    </vt:vector>
  </HeadingPairs>
  <TitlesOfParts>
    <vt:vector size="27" baseType="lpstr">
      <vt:lpstr>MYP</vt:lpstr>
      <vt:lpstr>MYP-Multisite</vt:lpstr>
      <vt:lpstr>Cash Flow</vt:lpstr>
      <vt:lpstr>Payroll</vt:lpstr>
      <vt:lpstr>Rates</vt:lpstr>
      <vt:lpstr>Graphs</vt:lpstr>
      <vt:lpstr>Certificated</vt:lpstr>
      <vt:lpstr>DV_HW</vt:lpstr>
      <vt:lpstr>EmployeeType</vt:lpstr>
      <vt:lpstr>ERS</vt:lpstr>
      <vt:lpstr>FUTA</vt:lpstr>
      <vt:lpstr>Index_FUTA_Rate</vt:lpstr>
      <vt:lpstr>Index_SUTA_Rate</vt:lpstr>
      <vt:lpstr>IndexBenefits</vt:lpstr>
      <vt:lpstr>IndexInLieuMedical</vt:lpstr>
      <vt:lpstr>IndexPayIncrease</vt:lpstr>
      <vt:lpstr>MatchBenefits</vt:lpstr>
      <vt:lpstr>MatchRatesYear</vt:lpstr>
      <vt:lpstr>Medicare</vt:lpstr>
      <vt:lpstr>MedInLieu</vt:lpstr>
      <vt:lpstr>'Cash Flow'!Print_Area</vt:lpstr>
      <vt:lpstr>MYP!Print_Area</vt:lpstr>
      <vt:lpstr>'MYP-Multisite'!Print_Area</vt:lpstr>
      <vt:lpstr>'Cash Flow'!Print_Titles</vt:lpstr>
      <vt:lpstr>MYP!Print_Titles</vt:lpstr>
      <vt:lpstr>'MYP-Multisite'!Print_Titles</vt:lpstr>
      <vt:lpstr>SocialSecurity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 Wrobel</dc:creator>
  <cp:lastModifiedBy>Danny Peltier</cp:lastModifiedBy>
  <cp:lastPrinted>2018-04-04T16:53:26Z</cp:lastPrinted>
  <dcterms:created xsi:type="dcterms:W3CDTF">2017-01-06T19:00:00Z</dcterms:created>
  <dcterms:modified xsi:type="dcterms:W3CDTF">2021-04-16T17:27:10Z</dcterms:modified>
</cp:coreProperties>
</file>