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ci-my.sharepoint.com/personal/csaenz_csmci_com/Documents/Documents/BANV/Budgets/"/>
    </mc:Choice>
  </mc:AlternateContent>
  <xr:revisionPtr revIDLastSave="2" documentId="8_{2CC03151-BD10-4831-8512-7C3B31E2CD8F}" xr6:coauthVersionLast="45" xr6:coauthVersionMax="45" xr10:uidLastSave="{B5259482-DA5B-453A-8C25-33CAECA914FA}"/>
  <bookViews>
    <workbookView xWindow="-120" yWindow="-120" windowWidth="20730" windowHeight="11160" xr2:uid="{CD1C4B7A-B96C-4EF6-BA12-6D62826432A3}"/>
  </bookViews>
  <sheets>
    <sheet name="MYP Detail" sheetId="1" r:id="rId1"/>
    <sheet name="MYP Summary" sheetId="2" r:id="rId2"/>
  </sheets>
  <externalReferences>
    <externalReference r:id="rId3"/>
  </externalReferences>
  <definedNames>
    <definedName name="_xlnm._FilterDatabase" localSheetId="0" hidden="1">'MYP Detail'!$C$6:$I$324</definedName>
    <definedName name="_xlnm._FilterDatabase" localSheetId="1" hidden="1">'MYP Summary'!#REF!</definedName>
    <definedName name="_xlnm.Print_Area" localSheetId="0">'MYP Detail'!$A$1:$O$324</definedName>
    <definedName name="_xlnm.Print_Area" localSheetId="1">'MYP Summary'!$A$1:$O$46</definedName>
    <definedName name="_xlnm.Print_Titles" localSheetId="0">'MYP Detail'!$1:$6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4" i="1" l="1"/>
  <c r="K318" i="1"/>
  <c r="L37" i="2"/>
  <c r="K37" i="2"/>
  <c r="J37" i="2"/>
  <c r="K45" i="2"/>
  <c r="L45" i="2"/>
  <c r="M45" i="2"/>
  <c r="N45" i="2"/>
  <c r="O45" i="2"/>
  <c r="J45" i="2"/>
  <c r="J42" i="2"/>
  <c r="J26" i="2"/>
  <c r="J322" i="1"/>
  <c r="K322" i="1"/>
  <c r="L322" i="1"/>
  <c r="N322" i="1"/>
  <c r="O322" i="1"/>
  <c r="M322" i="1"/>
  <c r="K293" i="1"/>
  <c r="L293" i="1"/>
  <c r="M293" i="1"/>
  <c r="N293" i="1"/>
  <c r="O293" i="1"/>
  <c r="J293" i="1"/>
  <c r="K269" i="1"/>
  <c r="L269" i="1"/>
  <c r="M269" i="1"/>
  <c r="N269" i="1"/>
  <c r="O269" i="1"/>
  <c r="J269" i="1"/>
  <c r="K265" i="1"/>
  <c r="L265" i="1"/>
  <c r="M265" i="1"/>
  <c r="N265" i="1"/>
  <c r="O265" i="1"/>
  <c r="J265" i="1"/>
  <c r="K188" i="1"/>
  <c r="L188" i="1"/>
  <c r="M188" i="1"/>
  <c r="N188" i="1"/>
  <c r="O188" i="1"/>
  <c r="J188" i="1"/>
  <c r="K75" i="1"/>
  <c r="L75" i="1"/>
  <c r="M75" i="1"/>
  <c r="M76" i="1" s="1"/>
  <c r="N75" i="1"/>
  <c r="O75" i="1"/>
  <c r="J75" i="1"/>
  <c r="J76" i="1" s="1"/>
  <c r="K55" i="1"/>
  <c r="L55" i="1"/>
  <c r="L56" i="1" s="1"/>
  <c r="L76" i="1" s="1"/>
  <c r="M55" i="1"/>
  <c r="N55" i="1"/>
  <c r="N56" i="1" s="1"/>
  <c r="O55" i="1"/>
  <c r="M56" i="1"/>
  <c r="J56" i="1"/>
  <c r="J55" i="1"/>
  <c r="K48" i="1"/>
  <c r="K56" i="1" s="1"/>
  <c r="K76" i="1" s="1"/>
  <c r="L48" i="1"/>
  <c r="M48" i="1"/>
  <c r="N48" i="1"/>
  <c r="O48" i="1"/>
  <c r="O56" i="1" s="1"/>
  <c r="O76" i="1" s="1"/>
  <c r="J48" i="1"/>
  <c r="K38" i="1"/>
  <c r="K39" i="1" s="1"/>
  <c r="L38" i="1"/>
  <c r="M38" i="1"/>
  <c r="M39" i="1" s="1"/>
  <c r="N38" i="1"/>
  <c r="O38" i="1"/>
  <c r="K27" i="1"/>
  <c r="L27" i="1"/>
  <c r="L39" i="1" s="1"/>
  <c r="M27" i="1"/>
  <c r="N27" i="1"/>
  <c r="O27" i="1"/>
  <c r="K18" i="1"/>
  <c r="L18" i="1"/>
  <c r="M18" i="1"/>
  <c r="N18" i="1"/>
  <c r="O18" i="1"/>
  <c r="O39" i="1" s="1"/>
  <c r="J18" i="1"/>
  <c r="J27" i="1"/>
  <c r="J39" i="1" s="1"/>
  <c r="J38" i="1"/>
  <c r="O44" i="2"/>
  <c r="N44" i="2"/>
  <c r="M44" i="2"/>
  <c r="L44" i="2"/>
  <c r="K44" i="2"/>
  <c r="J44" i="2"/>
  <c r="O43" i="2"/>
  <c r="N43" i="2"/>
  <c r="M43" i="2"/>
  <c r="L43" i="2"/>
  <c r="K43" i="2"/>
  <c r="J43" i="2"/>
  <c r="O40" i="2"/>
  <c r="N40" i="2"/>
  <c r="M40" i="2"/>
  <c r="L40" i="2"/>
  <c r="K40" i="2"/>
  <c r="J40" i="2"/>
  <c r="O35" i="2"/>
  <c r="N35" i="2"/>
  <c r="M35" i="2"/>
  <c r="L35" i="2"/>
  <c r="K35" i="2"/>
  <c r="J35" i="2"/>
  <c r="O34" i="2"/>
  <c r="N34" i="2"/>
  <c r="M34" i="2"/>
  <c r="L34" i="2"/>
  <c r="K34" i="2"/>
  <c r="J34" i="2"/>
  <c r="N26" i="2"/>
  <c r="K26" i="2"/>
  <c r="O26" i="2"/>
  <c r="L26" i="2"/>
  <c r="N23" i="2"/>
  <c r="K23" i="2"/>
  <c r="J23" i="2"/>
  <c r="O23" i="2"/>
  <c r="L23" i="2"/>
  <c r="O17" i="2"/>
  <c r="O20" i="2" s="1"/>
  <c r="J17" i="2"/>
  <c r="J20" i="2" s="1"/>
  <c r="N17" i="2"/>
  <c r="N20" i="2" s="1"/>
  <c r="M17" i="2"/>
  <c r="M20" i="2" s="1"/>
  <c r="N12" i="2"/>
  <c r="M12" i="2"/>
  <c r="O12" i="2"/>
  <c r="L12" i="2"/>
  <c r="J12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K3" i="2"/>
  <c r="P58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0" i="1"/>
  <c r="D30" i="1"/>
  <c r="C30" i="1"/>
  <c r="B30" i="1"/>
  <c r="E29" i="1"/>
  <c r="D29" i="1"/>
  <c r="C29" i="1"/>
  <c r="B29" i="1"/>
  <c r="E28" i="1"/>
  <c r="D28" i="1"/>
  <c r="C28" i="1"/>
  <c r="B28" i="1"/>
  <c r="E26" i="1"/>
  <c r="C26" i="1"/>
  <c r="E25" i="1"/>
  <c r="D25" i="1"/>
  <c r="C25" i="1"/>
  <c r="E23" i="1"/>
  <c r="C23" i="1"/>
  <c r="E22" i="1"/>
  <c r="C22" i="1"/>
  <c r="E21" i="1"/>
  <c r="D21" i="1"/>
  <c r="C21" i="1"/>
  <c r="B21" i="1"/>
  <c r="E20" i="1"/>
  <c r="D20" i="1"/>
  <c r="C20" i="1"/>
  <c r="B20" i="1"/>
  <c r="E19" i="1"/>
  <c r="D19" i="1"/>
  <c r="C19" i="1"/>
  <c r="B19" i="1"/>
  <c r="E16" i="1"/>
  <c r="C16" i="1"/>
  <c r="E14" i="1"/>
  <c r="C14" i="1"/>
  <c r="E13" i="1"/>
  <c r="C13" i="1"/>
  <c r="E12" i="1"/>
  <c r="C12" i="1"/>
  <c r="B12" i="1"/>
  <c r="E9" i="1"/>
  <c r="C9" i="1"/>
  <c r="B9" i="1"/>
  <c r="E8" i="1"/>
  <c r="C8" i="1"/>
  <c r="B8" i="1"/>
  <c r="E7" i="1"/>
  <c r="C7" i="1"/>
  <c r="B7" i="1"/>
  <c r="J29" i="2" l="1"/>
  <c r="J30" i="2" s="1"/>
  <c r="J33" i="2" s="1"/>
  <c r="J36" i="2" s="1"/>
  <c r="L294" i="1"/>
  <c r="L295" i="1" s="1"/>
  <c r="O295" i="1"/>
  <c r="M294" i="1"/>
  <c r="M295" i="1" s="1"/>
  <c r="O294" i="1"/>
  <c r="K294" i="1"/>
  <c r="K295" i="1" s="1"/>
  <c r="J294" i="1"/>
  <c r="J295" i="1" s="1"/>
  <c r="N39" i="1"/>
  <c r="N76" i="1"/>
  <c r="N294" i="1" s="1"/>
  <c r="N295" i="1" s="1"/>
  <c r="M26" i="2"/>
  <c r="M23" i="2"/>
  <c r="K12" i="2"/>
  <c r="N29" i="2"/>
  <c r="N30" i="2" s="1"/>
  <c r="N33" i="2" s="1"/>
  <c r="N36" i="2" s="1"/>
  <c r="L17" i="2"/>
  <c r="L20" i="2" s="1"/>
  <c r="L29" i="2" s="1"/>
  <c r="L30" i="2" s="1"/>
  <c r="L33" i="2" s="1"/>
  <c r="L36" i="2" s="1"/>
  <c r="K17" i="2"/>
  <c r="O29" i="2"/>
  <c r="O30" i="2" s="1"/>
  <c r="O33" i="2" s="1"/>
  <c r="O36" i="2" s="1"/>
  <c r="J38" i="2" l="1"/>
  <c r="M29" i="2"/>
  <c r="M30" i="2" s="1"/>
  <c r="M33" i="2" s="1"/>
  <c r="M36" i="2" s="1"/>
  <c r="N323" i="1"/>
  <c r="N308" i="1"/>
  <c r="N317" i="1" s="1"/>
  <c r="N324" i="1"/>
  <c r="J323" i="1"/>
  <c r="J308" i="1"/>
  <c r="J317" i="1" s="1"/>
  <c r="J319" i="1" s="1"/>
  <c r="J321" i="1" s="1"/>
  <c r="K324" i="1"/>
  <c r="K323" i="1"/>
  <c r="K308" i="1"/>
  <c r="K317" i="1" s="1"/>
  <c r="K319" i="1" s="1"/>
  <c r="L324" i="1"/>
  <c r="L323" i="1"/>
  <c r="L308" i="1"/>
  <c r="L317" i="1" s="1"/>
  <c r="M324" i="1"/>
  <c r="M308" i="1"/>
  <c r="M317" i="1" s="1"/>
  <c r="M323" i="1"/>
  <c r="O323" i="1"/>
  <c r="O308" i="1"/>
  <c r="O317" i="1" s="1"/>
  <c r="O324" i="1"/>
  <c r="K20" i="2"/>
  <c r="K321" i="1" l="1"/>
  <c r="K42" i="2" s="1"/>
  <c r="L318" i="1"/>
  <c r="L319" i="1" s="1"/>
  <c r="K29" i="2"/>
  <c r="M318" i="1" l="1"/>
  <c r="M319" i="1" s="1"/>
  <c r="L321" i="1"/>
  <c r="L42" i="2" s="1"/>
  <c r="K30" i="2"/>
  <c r="K33" i="2" s="1"/>
  <c r="K36" i="2" s="1"/>
  <c r="K38" i="2" l="1"/>
  <c r="M321" i="1"/>
  <c r="M42" i="2" s="1"/>
  <c r="N318" i="1"/>
  <c r="N319" i="1" s="1"/>
  <c r="N321" i="1" s="1"/>
  <c r="N42" i="2" s="1"/>
  <c r="O318" i="1" l="1"/>
  <c r="O319" i="1" s="1"/>
  <c r="O321" i="1" s="1"/>
  <c r="O42" i="2" s="1"/>
  <c r="L38" i="2"/>
  <c r="M37" i="2" s="1"/>
  <c r="M38" i="2" l="1"/>
  <c r="N37" i="2" s="1"/>
  <c r="N38" i="2" l="1"/>
  <c r="O37" i="2" s="1"/>
  <c r="O3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mobileuser</author>
  </authors>
  <commentList>
    <comment ref="B193" authorId="0" shapeId="0" xr:uid="{EC6EBE27-119E-4E47-BF34-5611902EE04C}">
      <text>
        <r>
          <rPr>
            <b/>
            <sz val="9"/>
            <color indexed="81"/>
            <rFont val="Tahoma"/>
            <family val="2"/>
          </rPr>
          <t>CSMC:</t>
        </r>
        <r>
          <rPr>
            <sz val="9"/>
            <color indexed="81"/>
            <rFont val="Tahoma"/>
            <family val="2"/>
          </rPr>
          <t xml:space="preserve">
610 – General Supplies – Instructional ONLY
641 – Textbooks
651 – Instructional software
652 – Instructional IT items of higher value (including computers)
653 – Instructional web-based and similar programs
734 – Instructional Computer Hardware
735 – Instructional Technology Software</t>
        </r>
      </text>
    </comment>
  </commentList>
</comments>
</file>

<file path=xl/sharedStrings.xml><?xml version="1.0" encoding="utf-8"?>
<sst xmlns="http://schemas.openxmlformats.org/spreadsheetml/2006/main" count="927" uniqueCount="327">
  <si>
    <t>Forecast</t>
  </si>
  <si>
    <t>Description</t>
  </si>
  <si>
    <t>Fund</t>
  </si>
  <si>
    <t>Project</t>
  </si>
  <si>
    <t>Revenue</t>
  </si>
  <si>
    <t>Program</t>
  </si>
  <si>
    <t>Function</t>
  </si>
  <si>
    <t>Object</t>
  </si>
  <si>
    <t>Location</t>
  </si>
  <si>
    <t>Amended FINAL FY1920</t>
  </si>
  <si>
    <t>Computer Science Education SB200</t>
  </si>
  <si>
    <t xml:space="preserve">Social, Emotional &amp; Academic Development (SEAD) </t>
  </si>
  <si>
    <t>English Mastery - ZOOM Schools (All Other Districts) (SB390)</t>
  </si>
  <si>
    <t>Teacher Reimbursement Grant</t>
  </si>
  <si>
    <t>CCR STEM</t>
  </si>
  <si>
    <t>CCR Work Based Learning Grant</t>
  </si>
  <si>
    <t>AB309 (2019) Block Grant</t>
  </si>
  <si>
    <t>Revenue Limit</t>
  </si>
  <si>
    <t>Title III Part A - English LEP program (CFDA #84.365A)</t>
  </si>
  <si>
    <t>Title III Part B - Immigrant-English Language Acquisition (CFDA #84.365A)</t>
  </si>
  <si>
    <t>Education for Homeless Children and Youth (McKinney-Vento Act)</t>
  </si>
  <si>
    <t>Title II, Part A - Improving Teacher Quality - Teacher Quality (CFDA #84.367)</t>
  </si>
  <si>
    <t>Title IV</t>
  </si>
  <si>
    <t>Federal Revenue</t>
  </si>
  <si>
    <t>Other Revenue from Local Sources</t>
  </si>
  <si>
    <t>000</t>
  </si>
  <si>
    <t>Rental Income</t>
  </si>
  <si>
    <t>Student Generated Funds</t>
  </si>
  <si>
    <t>Local Revenue</t>
  </si>
  <si>
    <t>Total Revenues</t>
  </si>
  <si>
    <t>Salaries- Instruction</t>
  </si>
  <si>
    <t>0101</t>
  </si>
  <si>
    <t>01</t>
  </si>
  <si>
    <t>02</t>
  </si>
  <si>
    <t xml:space="preserve">Salaries- Teacher- Substitutes                    </t>
  </si>
  <si>
    <t>0103</t>
  </si>
  <si>
    <t xml:space="preserve">Salaries- Licensed Admin                               </t>
  </si>
  <si>
    <t>0104</t>
  </si>
  <si>
    <t xml:space="preserve">Salaries- Other Licensed Teachers              </t>
  </si>
  <si>
    <t>0106</t>
  </si>
  <si>
    <t>Certified</t>
  </si>
  <si>
    <t xml:space="preserve">Salaries- Para-Professional                       </t>
  </si>
  <si>
    <t>0102</t>
  </si>
  <si>
    <t>Salaries- Non-Licensed Admin</t>
  </si>
  <si>
    <t>0105</t>
  </si>
  <si>
    <t xml:space="preserve">Salaries- Classified/Support Staff            </t>
  </si>
  <si>
    <t>0107</t>
  </si>
  <si>
    <t>Classified</t>
  </si>
  <si>
    <t>Total Salaries</t>
  </si>
  <si>
    <t>Group Insurance</t>
  </si>
  <si>
    <t>0210</t>
  </si>
  <si>
    <t>FICA</t>
  </si>
  <si>
    <t>0220</t>
  </si>
  <si>
    <t>PERS</t>
  </si>
  <si>
    <t>0230</t>
  </si>
  <si>
    <t>Medicare</t>
  </si>
  <si>
    <t>0240</t>
  </si>
  <si>
    <t>Staff Tuition Reimbursement</t>
  </si>
  <si>
    <t>0250</t>
  </si>
  <si>
    <t>Unemployment</t>
  </si>
  <si>
    <t>0260</t>
  </si>
  <si>
    <t>Worker's Comp</t>
  </si>
  <si>
    <t>0270</t>
  </si>
  <si>
    <t>Health Benefits</t>
  </si>
  <si>
    <t>0280</t>
  </si>
  <si>
    <t>Other Benefits</t>
  </si>
  <si>
    <t>0290</t>
  </si>
  <si>
    <t>Total Benefits</t>
  </si>
  <si>
    <t>Total Personnel Expenses</t>
  </si>
  <si>
    <t>Classroom (1000)</t>
  </si>
  <si>
    <t>Professional Educational Services -Classroom</t>
  </si>
  <si>
    <t>0320</t>
  </si>
  <si>
    <t>Other Technical Services -Classroom</t>
  </si>
  <si>
    <t>0352</t>
  </si>
  <si>
    <t>Professional Educational Services -Summer School Classroom</t>
  </si>
  <si>
    <t>Support Services- Students (2100)</t>
  </si>
  <si>
    <t>Professional Educational Services -Student Services</t>
  </si>
  <si>
    <t>Training and Development Provided by third party</t>
  </si>
  <si>
    <t>0330</t>
  </si>
  <si>
    <t>Other Professional Services -Student Services</t>
  </si>
  <si>
    <t>0340</t>
  </si>
  <si>
    <t>Tuition</t>
  </si>
  <si>
    <t>0560</t>
  </si>
  <si>
    <t>Travel</t>
  </si>
  <si>
    <t>0580</t>
  </si>
  <si>
    <t>Support Services- Instructional (2200)</t>
  </si>
  <si>
    <t>Professional Educational Services -Instructional</t>
  </si>
  <si>
    <t>Support Services- General Admin (2300)</t>
  </si>
  <si>
    <t>Official Oper/Admin Services</t>
  </si>
  <si>
    <t>0310</t>
  </si>
  <si>
    <t xml:space="preserve">Sponsorship Fee 1.25%                       </t>
  </si>
  <si>
    <t>201</t>
  </si>
  <si>
    <t>0591</t>
  </si>
  <si>
    <t>Support Services- School Administration (2400)</t>
  </si>
  <si>
    <t>Travel -School Admin</t>
  </si>
  <si>
    <t>Central Services (2500)</t>
  </si>
  <si>
    <t>Official/Administrative Services -Central Services</t>
  </si>
  <si>
    <t>Purchased Finacial Services (CSMC)</t>
  </si>
  <si>
    <t>Marketing Services- Website</t>
  </si>
  <si>
    <t>0345</t>
  </si>
  <si>
    <t>Other Technical Services</t>
  </si>
  <si>
    <t>Other Specialized Services -Payroll Services</t>
  </si>
  <si>
    <t>0360</t>
  </si>
  <si>
    <t xml:space="preserve">Non-Technology-Related Repairs and Maintenance -Central Services        </t>
  </si>
  <si>
    <t>0430</t>
  </si>
  <si>
    <t>Rental of Equipment -Central Services</t>
  </si>
  <si>
    <t>0442</t>
  </si>
  <si>
    <t>Rentals of Computers and Related Equipment</t>
  </si>
  <si>
    <t>0443</t>
  </si>
  <si>
    <t xml:space="preserve">Postage                                           </t>
  </si>
  <si>
    <t>0531</t>
  </si>
  <si>
    <t xml:space="preserve">Telephone - Land line </t>
  </si>
  <si>
    <t>0533</t>
  </si>
  <si>
    <t>Data Communications - Internet</t>
  </si>
  <si>
    <t>0535</t>
  </si>
  <si>
    <t>Advertising</t>
  </si>
  <si>
    <t>0540</t>
  </si>
  <si>
    <t>Printing &amp; Binding -Central Services</t>
  </si>
  <si>
    <t>0550</t>
  </si>
  <si>
    <t>Operation and Maintenance of Plant (2600)</t>
  </si>
  <si>
    <t xml:space="preserve">Utilities (Water/Sewer)                           </t>
  </si>
  <si>
    <t>0410</t>
  </si>
  <si>
    <t xml:space="preserve">Waste Disposal Service                            </t>
  </si>
  <si>
    <t>0421</t>
  </si>
  <si>
    <t>Janitorial</t>
  </si>
  <si>
    <t>0422</t>
  </si>
  <si>
    <t xml:space="preserve">Non-Technology-Related Repairs and Maintenance -Building        </t>
  </si>
  <si>
    <t>Technology-Related Repairs and Maintenance (hardware / equip</t>
  </si>
  <si>
    <t>0432</t>
  </si>
  <si>
    <t xml:space="preserve">Building Lease </t>
  </si>
  <si>
    <t>0441</t>
  </si>
  <si>
    <t xml:space="preserve">Other Purchased Property Services                      </t>
  </si>
  <si>
    <t>0490</t>
  </si>
  <si>
    <t>Insurance (Other than Employee) -Operations &amp; Maintenance</t>
  </si>
  <si>
    <t>0520</t>
  </si>
  <si>
    <t>Transportation</t>
  </si>
  <si>
    <t>0510</t>
  </si>
  <si>
    <t xml:space="preserve">New Nv Education Funding Plan SB178 (2017) </t>
  </si>
  <si>
    <t>Professional Educational Services -SB178</t>
  </si>
  <si>
    <t>280</t>
  </si>
  <si>
    <t>Professional Educational Services -SB390</t>
  </si>
  <si>
    <t>289</t>
  </si>
  <si>
    <t>Professional Educational Services -CCR STEM</t>
  </si>
  <si>
    <t>351</t>
  </si>
  <si>
    <t>Special Education</t>
  </si>
  <si>
    <t xml:space="preserve">Professional Educational Services -SPED- Speech Pathology/Psychologist/OT         </t>
  </si>
  <si>
    <t>Professional Educational Services -SPED- Nurse</t>
  </si>
  <si>
    <t>205</t>
  </si>
  <si>
    <t>Professional Educational Services -SPED-Psych</t>
  </si>
  <si>
    <t>Professional Educational Services -SPED-Speech</t>
  </si>
  <si>
    <t>Professional Educational Services -SPED-OT</t>
  </si>
  <si>
    <t>Title I - School Improvement, 1003(a)</t>
  </si>
  <si>
    <t>Other Professional Services -Title I 1003(A)</t>
  </si>
  <si>
    <t>624</t>
  </si>
  <si>
    <t>Professional Development</t>
  </si>
  <si>
    <t>Travel -School -Title II</t>
  </si>
  <si>
    <t>IASA(ESEA) Title I-A Helping Disadvantaged Students Meet High Standards/School Imprvmnt</t>
  </si>
  <si>
    <t>Professional Educational Services -Title I-A -Student Services</t>
  </si>
  <si>
    <t>633</t>
  </si>
  <si>
    <t xml:space="preserve">SPED- IDEA Part B                            </t>
  </si>
  <si>
    <t>639</t>
  </si>
  <si>
    <t>Professional Educational Services -SPED-Other</t>
  </si>
  <si>
    <t>Travel -SPED IDEA Part B</t>
  </si>
  <si>
    <t>Title III Immigrant Grant</t>
  </si>
  <si>
    <t>Transportation -Title III Immigrant</t>
  </si>
  <si>
    <t>659</t>
  </si>
  <si>
    <t>Title I - A Delinquent (set aside grant)</t>
  </si>
  <si>
    <t>Transportation -McKinney-Vento Act</t>
  </si>
  <si>
    <t>650</t>
  </si>
  <si>
    <t>Title II</t>
  </si>
  <si>
    <t>Professional Educational Services -Title II</t>
  </si>
  <si>
    <t>709</t>
  </si>
  <si>
    <t>Employee Training and Development Services -Title II</t>
  </si>
  <si>
    <t>Travel -School Admin -Title II</t>
  </si>
  <si>
    <t>Enterprise Fund</t>
  </si>
  <si>
    <t>Legal Services</t>
  </si>
  <si>
    <t>Other Specialized Services -Property Management</t>
  </si>
  <si>
    <t>Employee Training and Development Services -Title IV</t>
  </si>
  <si>
    <t>715</t>
  </si>
  <si>
    <t>Professional Educational Services -Title IV</t>
  </si>
  <si>
    <t>Other Professional Services -Title IV</t>
  </si>
  <si>
    <t>Data Communications - Internet -Title IV</t>
  </si>
  <si>
    <t>Travel -Instructional -Title IV</t>
  </si>
  <si>
    <t>Total Purchased Services</t>
  </si>
  <si>
    <t>General Supplies -Classroom</t>
  </si>
  <si>
    <t>0610</t>
  </si>
  <si>
    <t>Books &amp; Periodicals -Classroom</t>
  </si>
  <si>
    <t>0640</t>
  </si>
  <si>
    <t>Textbook &amp; Curriculum -Classroom</t>
  </si>
  <si>
    <t>0641</t>
  </si>
  <si>
    <t xml:space="preserve">Supplies-Technology-Software -Classroom           </t>
  </si>
  <si>
    <t>0651</t>
  </si>
  <si>
    <t>Supplies/Equip-Info Tech Related- Classroom</t>
  </si>
  <si>
    <t>0652</t>
  </si>
  <si>
    <t>Web-Based Curriculum -Classroom</t>
  </si>
  <si>
    <t>0653</t>
  </si>
  <si>
    <t>General Supplies -Student Support Services</t>
  </si>
  <si>
    <t>Supplies/Equip-Info Tech Related- Students</t>
  </si>
  <si>
    <t>Support Services- Instruction (2200)</t>
  </si>
  <si>
    <t>General Supplies -Support Services Instructional</t>
  </si>
  <si>
    <t>Supplies-Technology-Software -Support Services Instructional</t>
  </si>
  <si>
    <t>Supplies/Equip-Info Tech Related- Support Services Instructional</t>
  </si>
  <si>
    <t>Support Services- General Administration (2300)</t>
  </si>
  <si>
    <t>General Supplies -General Admin</t>
  </si>
  <si>
    <t>Supplies/Equip-Info Tech Related- General Admin</t>
  </si>
  <si>
    <t>General Supplies -School Admin</t>
  </si>
  <si>
    <t>Supplies/Equipment - Non-information technology</t>
  </si>
  <si>
    <t>0612</t>
  </si>
  <si>
    <t>General Supplies - Central Services</t>
  </si>
  <si>
    <t>Software - Central Services</t>
  </si>
  <si>
    <t xml:space="preserve">Supplies/Equip-Info Tech- Central          </t>
  </si>
  <si>
    <t>General Supplies -Operational</t>
  </si>
  <si>
    <t>Energy (Electricity)</t>
  </si>
  <si>
    <t>0621</t>
  </si>
  <si>
    <t>Natural Gas</t>
  </si>
  <si>
    <t>0622</t>
  </si>
  <si>
    <t>Textbooks -SEAD</t>
  </si>
  <si>
    <t>261</t>
  </si>
  <si>
    <t>Web-Based Curriculum -Zoom</t>
  </si>
  <si>
    <t xml:space="preserve">Teacher Reimbursement Grant                                                                                                                                                                                                                                    </t>
  </si>
  <si>
    <t>General Supplies -Teacher Reimbursement Grant</t>
  </si>
  <si>
    <t>325</t>
  </si>
  <si>
    <t>Work Based Learning</t>
  </si>
  <si>
    <t>General Supplies -Work Based Learning Grant</t>
  </si>
  <si>
    <t>353</t>
  </si>
  <si>
    <t>Web-Based Curriculum -WBL Grant</t>
  </si>
  <si>
    <t>Software</t>
  </si>
  <si>
    <t>390</t>
  </si>
  <si>
    <t>General Supplies</t>
  </si>
  <si>
    <t>Books &amp; Periodicals -SPED</t>
  </si>
  <si>
    <t>Web-Based Curriculum -SPED</t>
  </si>
  <si>
    <t>Web-Based Curriculum -Title 1</t>
  </si>
  <si>
    <t>Web-Based Curriculum -Title 0</t>
  </si>
  <si>
    <t>Supplies/Equip-Info Tech- McKinney-Vento Act</t>
  </si>
  <si>
    <t>Title III ELL Grant</t>
  </si>
  <si>
    <t>Books and reference other than textbooks</t>
  </si>
  <si>
    <t>658</t>
  </si>
  <si>
    <t>General Supplies -Title III Immigrant</t>
  </si>
  <si>
    <t>Supplies/Equip-Info Tech- Title III Immigrant</t>
  </si>
  <si>
    <t>Title IV Grant</t>
  </si>
  <si>
    <t>General Supplies -SGF</t>
  </si>
  <si>
    <t>Software - Title IV</t>
  </si>
  <si>
    <t xml:space="preserve">Supplies/Equip-Info Tech- Title IV Grant -Instructional Support          </t>
  </si>
  <si>
    <t>Total Books &amp; Supplies</t>
  </si>
  <si>
    <t>Depreciation</t>
  </si>
  <si>
    <t>0790</t>
  </si>
  <si>
    <t>Total Capital Outlay</t>
  </si>
  <si>
    <t>Dues &amp; Fees -Classroom</t>
  </si>
  <si>
    <t>0810</t>
  </si>
  <si>
    <t>Dues &amp; Fees -Student Services</t>
  </si>
  <si>
    <t>Dues &amp; Fees -Instructional Services</t>
  </si>
  <si>
    <t>Dues &amp; Fees -Executive Administration</t>
  </si>
  <si>
    <t>Dues &amp; Fees -School Admin</t>
  </si>
  <si>
    <t xml:space="preserve">Bank Service Fees                                 </t>
  </si>
  <si>
    <t>0800</t>
  </si>
  <si>
    <t>Dues &amp; Fees -Central Services</t>
  </si>
  <si>
    <t>Dues &amp; Fees -Operation and Maintenance of Plant</t>
  </si>
  <si>
    <t>Miscellaneous Expense</t>
  </si>
  <si>
    <t>0890</t>
  </si>
  <si>
    <t>Dues &amp; Fees -SPED IDEA Part B</t>
  </si>
  <si>
    <t>Title II Grant</t>
  </si>
  <si>
    <t>Dues &amp; Fees -General Admin</t>
  </si>
  <si>
    <t>Debt-Related</t>
  </si>
  <si>
    <t>Redemption of Principal</t>
  </si>
  <si>
    <t>0831</t>
  </si>
  <si>
    <t>Debt-Related Interest</t>
  </si>
  <si>
    <t>0832</t>
  </si>
  <si>
    <t>Enerprise Funds</t>
  </si>
  <si>
    <t>Miscellaneous Expense -SGF</t>
  </si>
  <si>
    <t>0900</t>
  </si>
  <si>
    <t>Total Other Outgo</t>
  </si>
  <si>
    <t>Total Expenditures</t>
  </si>
  <si>
    <t>Net Income</t>
  </si>
  <si>
    <t>CASH FLOWS</t>
  </si>
  <si>
    <t>Receivables</t>
  </si>
  <si>
    <t>Intracompany Receivables</t>
  </si>
  <si>
    <t>Prepaid Expenses</t>
  </si>
  <si>
    <t>Current Other Expenses</t>
  </si>
  <si>
    <t>Other Assets</t>
  </si>
  <si>
    <t>Accounts Payables</t>
  </si>
  <si>
    <t>Accrued Salaries and Taxes</t>
  </si>
  <si>
    <t>Short Term Loans</t>
  </si>
  <si>
    <t>Deferred Revenue</t>
  </si>
  <si>
    <t>Other Current Liabilities</t>
  </si>
  <si>
    <t>Net Cash provided/ (used) by Operating Activites</t>
  </si>
  <si>
    <t>Capital Expenditures</t>
  </si>
  <si>
    <t>Other Investing Activities</t>
  </si>
  <si>
    <t>Equity Transfers</t>
  </si>
  <si>
    <t>Net Cash provided/ (used) by Investing Activities</t>
  </si>
  <si>
    <t>Cash Flow Financing - Secured Debt</t>
  </si>
  <si>
    <t>Loan Payables</t>
  </si>
  <si>
    <t>Deferred Lease Expense</t>
  </si>
  <si>
    <t>Net Cash provided/ (used) by Financing Activities</t>
  </si>
  <si>
    <t>Net Increase/(Decrease) in Cash</t>
  </si>
  <si>
    <t>Cash at Beginning of Period</t>
  </si>
  <si>
    <t>Cash At End of Period</t>
  </si>
  <si>
    <t>Days of Cash on Hand</t>
  </si>
  <si>
    <t>Reserve Target 3% of DSA</t>
  </si>
  <si>
    <t>Net Income Less Reserve</t>
  </si>
  <si>
    <t>Salaries &amp; Benefits</t>
  </si>
  <si>
    <t>Instruction</t>
  </si>
  <si>
    <t>Admin/Support</t>
  </si>
  <si>
    <t>Other</t>
  </si>
  <si>
    <t>MYP Summary &amp; Cash Flow</t>
  </si>
  <si>
    <t>DSA Site 1</t>
  </si>
  <si>
    <t>DSA Site 2</t>
  </si>
  <si>
    <t>Revenue Limit Total</t>
  </si>
  <si>
    <t>Certified Site 1</t>
  </si>
  <si>
    <t>Certified Site 2</t>
  </si>
  <si>
    <t>Classified 1</t>
  </si>
  <si>
    <t>Classified 2</t>
  </si>
  <si>
    <t>Total Benefits Site 1</t>
  </si>
  <si>
    <t>Total Benefits Site 2</t>
  </si>
  <si>
    <t>Purchased Services Site 1</t>
  </si>
  <si>
    <t xml:space="preserve"> Purchased Services Site 2</t>
  </si>
  <si>
    <t>Books &amp; Supplies Site 1</t>
  </si>
  <si>
    <t>Books &amp; Supplies Site 2</t>
  </si>
  <si>
    <t xml:space="preserve">Total Books &amp; Supplies </t>
  </si>
  <si>
    <t>3% Reserve =DSA * 3%</t>
  </si>
  <si>
    <t>Net Income % of Revenue</t>
  </si>
  <si>
    <t>FY2021</t>
  </si>
  <si>
    <t>FY2122</t>
  </si>
  <si>
    <t>FY2223</t>
  </si>
  <si>
    <t>FY2324</t>
  </si>
  <si>
    <t>FY2425</t>
  </si>
  <si>
    <t>Beacon Academy of Nevada</t>
  </si>
  <si>
    <t>MYP Detail &amp;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</si>
</sst>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10409]General"/>
    <numFmt numFmtId="165" formatCode="_(* #,##0_);_(* \(#,##0\);_(* &quot;-&quot;??_);_(@_)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3F3F7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2" applyNumberFormat="0" applyAlignment="0" applyProtection="0"/>
    <xf numFmtId="0" fontId="7" fillId="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43" fontId="13" fillId="0" borderId="0" applyFont="0" applyFill="0" applyBorder="0" applyAlignment="0" applyProtection="0"/>
    <xf numFmtId="164" fontId="17" fillId="0" borderId="0"/>
    <xf numFmtId="164" fontId="3" fillId="0" borderId="1" applyNumberFormat="0" applyFill="0" applyAlignment="0" applyProtection="0"/>
    <xf numFmtId="164" fontId="10" fillId="5" borderId="0" applyNumberFormat="0" applyBorder="0" applyAlignment="0" applyProtection="0"/>
    <xf numFmtId="43" fontId="25" fillId="0" borderId="0" applyFont="0" applyFill="0" applyBorder="0" applyAlignment="0" applyProtection="0"/>
    <xf numFmtId="164" fontId="13" fillId="0" borderId="0"/>
  </cellStyleXfs>
  <cellXfs count="257">
    <xf numFmtId="0" fontId="0" fillId="0" borderId="0" xfId="0"/>
    <xf numFmtId="0" fontId="11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49" fontId="12" fillId="0" borderId="0" xfId="3" applyNumberFormat="1" applyFont="1" applyAlignment="1">
      <alignment horizontal="center"/>
    </xf>
    <xf numFmtId="43" fontId="12" fillId="0" borderId="0" xfId="10" applyFont="1" applyAlignment="1">
      <alignment horizontal="center"/>
    </xf>
    <xf numFmtId="0" fontId="14" fillId="0" borderId="0" xfId="0" applyFont="1"/>
    <xf numFmtId="164" fontId="12" fillId="0" borderId="0" xfId="3" applyNumberFormat="1" applyFont="1" applyAlignment="1">
      <alignment horizontal="center"/>
    </xf>
    <xf numFmtId="164" fontId="12" fillId="0" borderId="0" xfId="3" applyNumberFormat="1" applyFont="1" applyAlignment="1">
      <alignment horizontal="left"/>
    </xf>
    <xf numFmtId="164" fontId="12" fillId="6" borderId="0" xfId="3" applyNumberFormat="1" applyFont="1" applyFill="1" applyAlignment="1">
      <alignment horizontal="center"/>
    </xf>
    <xf numFmtId="9" fontId="12" fillId="8" borderId="0" xfId="2" applyFont="1" applyFill="1" applyAlignment="1">
      <alignment horizontal="right"/>
    </xf>
    <xf numFmtId="9" fontId="12" fillId="0" borderId="0" xfId="2" applyFont="1" applyAlignment="1">
      <alignment horizontal="right"/>
    </xf>
    <xf numFmtId="43" fontId="12" fillId="0" borderId="0" xfId="10" applyFont="1" applyAlignment="1">
      <alignment horizontal="right"/>
    </xf>
    <xf numFmtId="49" fontId="12" fillId="0" borderId="0" xfId="10" applyNumberFormat="1" applyFont="1" applyAlignment="1">
      <alignment horizontal="right"/>
    </xf>
    <xf numFmtId="2" fontId="14" fillId="6" borderId="4" xfId="0" applyNumberFormat="1" applyFont="1" applyFill="1" applyBorder="1"/>
    <xf numFmtId="43" fontId="12" fillId="6" borderId="4" xfId="10" applyFont="1" applyFill="1" applyBorder="1" applyAlignment="1">
      <alignment horizontal="center"/>
    </xf>
    <xf numFmtId="43" fontId="12" fillId="0" borderId="4" xfId="10" applyFont="1" applyBorder="1" applyAlignment="1">
      <alignment horizontal="center"/>
    </xf>
    <xf numFmtId="43" fontId="12" fillId="8" borderId="4" xfId="10" applyFont="1" applyFill="1" applyBorder="1" applyAlignment="1">
      <alignment horizontal="center"/>
    </xf>
    <xf numFmtId="49" fontId="12" fillId="0" borderId="0" xfId="10" applyNumberFormat="1" applyFont="1" applyAlignment="1">
      <alignment horizontal="center"/>
    </xf>
    <xf numFmtId="14" fontId="16" fillId="6" borderId="4" xfId="10" applyNumberFormat="1" applyFont="1" applyFill="1" applyBorder="1" applyAlignment="1">
      <alignment horizontal="right"/>
    </xf>
    <xf numFmtId="0" fontId="16" fillId="0" borderId="4" xfId="10" applyNumberFormat="1" applyFont="1" applyBorder="1" applyAlignment="1">
      <alignment horizontal="right"/>
    </xf>
    <xf numFmtId="0" fontId="16" fillId="8" borderId="4" xfId="10" applyNumberFormat="1" applyFont="1" applyFill="1" applyBorder="1" applyAlignment="1">
      <alignment horizontal="right"/>
    </xf>
    <xf numFmtId="164" fontId="16" fillId="0" borderId="0" xfId="11" applyFont="1" applyAlignment="1">
      <alignment wrapText="1"/>
    </xf>
    <xf numFmtId="164" fontId="16" fillId="0" borderId="0" xfId="11" applyFont="1" applyAlignment="1">
      <alignment horizontal="center" textRotation="90"/>
    </xf>
    <xf numFmtId="49" fontId="16" fillId="0" borderId="0" xfId="11" applyNumberFormat="1" applyFont="1" applyAlignment="1">
      <alignment horizontal="center" textRotation="90"/>
    </xf>
    <xf numFmtId="14" fontId="12" fillId="6" borderId="4" xfId="12" applyNumberFormat="1" applyFont="1" applyFill="1" applyBorder="1" applyAlignment="1">
      <alignment horizontal="center" vertical="center" wrapText="1"/>
    </xf>
    <xf numFmtId="14" fontId="12" fillId="0" borderId="4" xfId="12" applyNumberFormat="1" applyFont="1" applyBorder="1" applyAlignment="1">
      <alignment horizontal="center" vertical="center" wrapText="1"/>
    </xf>
    <xf numFmtId="14" fontId="12" fillId="8" borderId="4" xfId="12" applyNumberFormat="1" applyFont="1" applyFill="1" applyBorder="1" applyAlignment="1">
      <alignment horizontal="center" vertical="center"/>
    </xf>
    <xf numFmtId="14" fontId="12" fillId="0" borderId="4" xfId="12" applyNumberFormat="1" applyFont="1" applyBorder="1" applyAlignment="1">
      <alignment horizontal="center" vertical="center"/>
    </xf>
    <xf numFmtId="164" fontId="18" fillId="0" borderId="4" xfId="11" applyFont="1" applyBorder="1"/>
    <xf numFmtId="164" fontId="18" fillId="0" borderId="4" xfId="11" applyFont="1" applyBorder="1" applyAlignment="1">
      <alignment horizontal="center"/>
    </xf>
    <xf numFmtId="164" fontId="18" fillId="0" borderId="7" xfId="11" applyFont="1" applyBorder="1" applyAlignment="1">
      <alignment horizontal="center"/>
    </xf>
    <xf numFmtId="164" fontId="18" fillId="0" borderId="8" xfId="11" quotePrefix="1" applyFont="1" applyBorder="1" applyAlignment="1">
      <alignment horizontal="center"/>
    </xf>
    <xf numFmtId="49" fontId="18" fillId="0" borderId="8" xfId="11" applyNumberFormat="1" applyFont="1" applyBorder="1" applyAlignment="1">
      <alignment horizontal="center"/>
    </xf>
    <xf numFmtId="49" fontId="18" fillId="0" borderId="6" xfId="11" applyNumberFormat="1" applyFont="1" applyBorder="1" applyAlignment="1">
      <alignment horizontal="center"/>
    </xf>
    <xf numFmtId="43" fontId="18" fillId="6" borderId="4" xfId="1" applyFont="1" applyFill="1" applyBorder="1"/>
    <xf numFmtId="43" fontId="16" fillId="6" borderId="4" xfId="7" applyNumberFormat="1" applyFont="1" applyFill="1" applyBorder="1"/>
    <xf numFmtId="43" fontId="16" fillId="0" borderId="4" xfId="7" applyNumberFormat="1" applyFont="1" applyFill="1" applyBorder="1"/>
    <xf numFmtId="43" fontId="14" fillId="0" borderId="0" xfId="0" applyNumberFormat="1" applyFont="1"/>
    <xf numFmtId="43" fontId="18" fillId="0" borderId="4" xfId="1" applyFont="1" applyBorder="1"/>
    <xf numFmtId="0" fontId="15" fillId="9" borderId="9" xfId="9" applyFont="1" applyFill="1" applyBorder="1" applyAlignment="1">
      <alignment horizontal="right"/>
    </xf>
    <xf numFmtId="0" fontId="15" fillId="9" borderId="0" xfId="9" applyFont="1" applyFill="1" applyBorder="1" applyAlignment="1">
      <alignment horizontal="center"/>
    </xf>
    <xf numFmtId="49" fontId="15" fillId="9" borderId="0" xfId="9" applyNumberFormat="1" applyFont="1" applyFill="1" applyBorder="1" applyAlignment="1">
      <alignment horizontal="center"/>
    </xf>
    <xf numFmtId="0" fontId="15" fillId="9" borderId="0" xfId="9" quotePrefix="1" applyFont="1" applyFill="1" applyBorder="1" applyAlignment="1">
      <alignment horizontal="center"/>
    </xf>
    <xf numFmtId="49" fontId="15" fillId="9" borderId="5" xfId="9" applyNumberFormat="1" applyFont="1" applyFill="1" applyBorder="1" applyAlignment="1">
      <alignment horizontal="center"/>
    </xf>
    <xf numFmtId="43" fontId="15" fillId="6" borderId="4" xfId="9" applyNumberFormat="1" applyFont="1" applyFill="1" applyBorder="1"/>
    <xf numFmtId="43" fontId="16" fillId="6" borderId="4" xfId="8" applyNumberFormat="1" applyFont="1" applyFill="1" applyBorder="1"/>
    <xf numFmtId="43" fontId="16" fillId="0" borderId="4" xfId="8" applyNumberFormat="1" applyFont="1" applyBorder="1"/>
    <xf numFmtId="49" fontId="18" fillId="0" borderId="4" xfId="11" applyNumberFormat="1" applyFont="1" applyBorder="1" applyAlignment="1">
      <alignment horizontal="center"/>
    </xf>
    <xf numFmtId="164" fontId="18" fillId="0" borderId="4" xfId="11" quotePrefix="1" applyFont="1" applyBorder="1" applyAlignment="1">
      <alignment horizontal="center"/>
    </xf>
    <xf numFmtId="49" fontId="18" fillId="0" borderId="4" xfId="11" quotePrefix="1" applyNumberFormat="1" applyFont="1" applyBorder="1" applyAlignment="1">
      <alignment horizontal="center"/>
    </xf>
    <xf numFmtId="0" fontId="15" fillId="9" borderId="7" xfId="9" applyFont="1" applyFill="1" applyBorder="1" applyAlignment="1">
      <alignment horizontal="right"/>
    </xf>
    <xf numFmtId="0" fontId="15" fillId="9" borderId="8" xfId="9" applyFont="1" applyFill="1" applyBorder="1"/>
    <xf numFmtId="0" fontId="15" fillId="9" borderId="8" xfId="9" applyFont="1" applyFill="1" applyBorder="1" applyAlignment="1">
      <alignment horizontal="center"/>
    </xf>
    <xf numFmtId="49" fontId="15" fillId="9" borderId="6" xfId="9" applyNumberFormat="1" applyFont="1" applyFill="1" applyBorder="1"/>
    <xf numFmtId="0" fontId="15" fillId="10" borderId="10" xfId="9" applyFont="1" applyFill="1" applyBorder="1" applyAlignment="1">
      <alignment horizontal="right"/>
    </xf>
    <xf numFmtId="0" fontId="15" fillId="10" borderId="11" xfId="9" applyFont="1" applyFill="1" applyBorder="1"/>
    <xf numFmtId="0" fontId="15" fillId="10" borderId="11" xfId="9" applyFont="1" applyFill="1" applyBorder="1" applyAlignment="1">
      <alignment horizontal="center"/>
    </xf>
    <xf numFmtId="49" fontId="15" fillId="10" borderId="11" xfId="9" applyNumberFormat="1" applyFont="1" applyFill="1" applyBorder="1"/>
    <xf numFmtId="43" fontId="15" fillId="10" borderId="12" xfId="1" applyFont="1" applyFill="1" applyBorder="1"/>
    <xf numFmtId="164" fontId="19" fillId="0" borderId="7" xfId="11" applyFont="1" applyBorder="1" applyAlignment="1">
      <alignment horizontal="center"/>
    </xf>
    <xf numFmtId="49" fontId="19" fillId="0" borderId="8" xfId="11" quotePrefix="1" applyNumberFormat="1" applyFont="1" applyBorder="1" applyAlignment="1">
      <alignment horizontal="center"/>
    </xf>
    <xf numFmtId="164" fontId="19" fillId="0" borderId="8" xfId="11" applyFont="1" applyBorder="1" applyAlignment="1">
      <alignment horizontal="center"/>
    </xf>
    <xf numFmtId="164" fontId="19" fillId="0" borderId="6" xfId="11" applyFont="1" applyBorder="1" applyAlignment="1">
      <alignment horizontal="center"/>
    </xf>
    <xf numFmtId="43" fontId="18" fillId="0" borderId="4" xfId="1" applyFont="1" applyFill="1" applyBorder="1"/>
    <xf numFmtId="164" fontId="20" fillId="6" borderId="4" xfId="11" applyFont="1" applyFill="1" applyBorder="1" applyAlignment="1">
      <alignment horizontal="right"/>
    </xf>
    <xf numFmtId="164" fontId="19" fillId="6" borderId="7" xfId="11" applyFont="1" applyFill="1" applyBorder="1" applyAlignment="1">
      <alignment horizontal="center"/>
    </xf>
    <xf numFmtId="49" fontId="19" fillId="6" borderId="8" xfId="11" quotePrefix="1" applyNumberFormat="1" applyFont="1" applyFill="1" applyBorder="1" applyAlignment="1">
      <alignment horizontal="center"/>
    </xf>
    <xf numFmtId="164" fontId="19" fillId="6" borderId="8" xfId="11" applyFont="1" applyFill="1" applyBorder="1" applyAlignment="1">
      <alignment horizontal="center"/>
    </xf>
    <xf numFmtId="164" fontId="19" fillId="6" borderId="6" xfId="11" applyFont="1" applyFill="1" applyBorder="1" applyAlignment="1">
      <alignment horizontal="center"/>
    </xf>
    <xf numFmtId="164" fontId="18" fillId="6" borderId="4" xfId="11" applyFont="1" applyFill="1" applyBorder="1" applyAlignment="1">
      <alignment horizontal="center"/>
    </xf>
    <xf numFmtId="49" fontId="18" fillId="6" borderId="4" xfId="11" applyNumberFormat="1" applyFont="1" applyFill="1" applyBorder="1" applyAlignment="1">
      <alignment horizontal="center"/>
    </xf>
    <xf numFmtId="43" fontId="20" fillId="6" borderId="4" xfId="1" applyFont="1" applyFill="1" applyBorder="1"/>
    <xf numFmtId="164" fontId="20" fillId="9" borderId="4" xfId="11" applyFont="1" applyFill="1" applyBorder="1" applyAlignment="1">
      <alignment horizontal="right"/>
    </xf>
    <xf numFmtId="164" fontId="19" fillId="9" borderId="7" xfId="11" applyFont="1" applyFill="1" applyBorder="1" applyAlignment="1">
      <alignment horizontal="center"/>
    </xf>
    <xf numFmtId="49" fontId="19" fillId="9" borderId="8" xfId="11" quotePrefix="1" applyNumberFormat="1" applyFont="1" applyFill="1" applyBorder="1" applyAlignment="1">
      <alignment horizontal="center"/>
    </xf>
    <xf numFmtId="164" fontId="19" fillId="9" borderId="8" xfId="11" applyFont="1" applyFill="1" applyBorder="1" applyAlignment="1">
      <alignment horizontal="center"/>
    </xf>
    <xf numFmtId="164" fontId="19" fillId="9" borderId="6" xfId="11" applyFont="1" applyFill="1" applyBorder="1" applyAlignment="1">
      <alignment horizontal="center"/>
    </xf>
    <xf numFmtId="164" fontId="18" fillId="9" borderId="4" xfId="11" applyFont="1" applyFill="1" applyBorder="1" applyAlignment="1">
      <alignment horizontal="center"/>
    </xf>
    <xf numFmtId="49" fontId="18" fillId="9" borderId="4" xfId="11" applyNumberFormat="1" applyFont="1" applyFill="1" applyBorder="1" applyAlignment="1">
      <alignment horizontal="center"/>
    </xf>
    <xf numFmtId="43" fontId="20" fillId="9" borderId="4" xfId="1" applyFont="1" applyFill="1" applyBorder="1"/>
    <xf numFmtId="43" fontId="18" fillId="11" borderId="4" xfId="1" applyFont="1" applyFill="1" applyBorder="1"/>
    <xf numFmtId="164" fontId="20" fillId="11" borderId="4" xfId="11" applyFont="1" applyFill="1" applyBorder="1"/>
    <xf numFmtId="164" fontId="18" fillId="11" borderId="7" xfId="11" applyFont="1" applyFill="1" applyBorder="1" applyAlignment="1">
      <alignment horizontal="center"/>
    </xf>
    <xf numFmtId="49" fontId="18" fillId="11" borderId="8" xfId="11" applyNumberFormat="1" applyFont="1" applyFill="1" applyBorder="1" applyAlignment="1">
      <alignment horizontal="center"/>
    </xf>
    <xf numFmtId="164" fontId="18" fillId="11" borderId="8" xfId="11" applyFont="1" applyFill="1" applyBorder="1" applyAlignment="1">
      <alignment horizontal="center"/>
    </xf>
    <xf numFmtId="164" fontId="18" fillId="11" borderId="6" xfId="11" applyFont="1" applyFill="1" applyBorder="1" applyAlignment="1">
      <alignment horizontal="center"/>
    </xf>
    <xf numFmtId="49" fontId="18" fillId="11" borderId="6" xfId="11" applyNumberFormat="1" applyFont="1" applyFill="1" applyBorder="1" applyAlignment="1">
      <alignment horizontal="center"/>
    </xf>
    <xf numFmtId="43" fontId="18" fillId="8" borderId="4" xfId="1" applyFont="1" applyFill="1" applyBorder="1"/>
    <xf numFmtId="43" fontId="18" fillId="12" borderId="4" xfId="1" applyFont="1" applyFill="1" applyBorder="1"/>
    <xf numFmtId="43" fontId="18" fillId="7" borderId="4" xfId="1" applyFont="1" applyFill="1" applyBorder="1"/>
    <xf numFmtId="49" fontId="16" fillId="0" borderId="4" xfId="11" quotePrefix="1" applyNumberFormat="1" applyFont="1" applyBorder="1" applyAlignment="1">
      <alignment horizontal="center"/>
    </xf>
    <xf numFmtId="164" fontId="18" fillId="9" borderId="7" xfId="11" applyFont="1" applyFill="1" applyBorder="1" applyAlignment="1">
      <alignment horizontal="center"/>
    </xf>
    <xf numFmtId="49" fontId="18" fillId="9" borderId="8" xfId="11" applyNumberFormat="1" applyFont="1" applyFill="1" applyBorder="1" applyAlignment="1">
      <alignment horizontal="center"/>
    </xf>
    <xf numFmtId="164" fontId="18" fillId="9" borderId="8" xfId="11" applyFont="1" applyFill="1" applyBorder="1" applyAlignment="1">
      <alignment horizontal="center"/>
    </xf>
    <xf numFmtId="164" fontId="18" fillId="9" borderId="6" xfId="11" applyFont="1" applyFill="1" applyBorder="1" applyAlignment="1">
      <alignment horizontal="center"/>
    </xf>
    <xf numFmtId="49" fontId="18" fillId="9" borderId="6" xfId="11" applyNumberFormat="1" applyFont="1" applyFill="1" applyBorder="1" applyAlignment="1">
      <alignment horizontal="center"/>
    </xf>
    <xf numFmtId="49" fontId="12" fillId="11" borderId="13" xfId="4" applyNumberFormat="1" applyFont="1" applyFill="1" applyBorder="1"/>
    <xf numFmtId="0" fontId="16" fillId="11" borderId="7" xfId="0" applyFont="1" applyFill="1" applyBorder="1" applyAlignment="1">
      <alignment horizontal="left"/>
    </xf>
    <xf numFmtId="0" fontId="16" fillId="11" borderId="8" xfId="0" applyFont="1" applyFill="1" applyBorder="1" applyAlignment="1">
      <alignment horizontal="left"/>
    </xf>
    <xf numFmtId="0" fontId="16" fillId="11" borderId="8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left"/>
    </xf>
    <xf numFmtId="49" fontId="16" fillId="11" borderId="6" xfId="0" applyNumberFormat="1" applyFont="1" applyFill="1" applyBorder="1" applyAlignment="1">
      <alignment horizontal="left"/>
    </xf>
    <xf numFmtId="164" fontId="16" fillId="0" borderId="4" xfId="11" applyFont="1" applyBorder="1"/>
    <xf numFmtId="164" fontId="16" fillId="0" borderId="4" xfId="11" applyFont="1" applyBorder="1" applyAlignment="1">
      <alignment horizontal="center"/>
    </xf>
    <xf numFmtId="164" fontId="16" fillId="0" borderId="4" xfId="11" quotePrefix="1" applyFont="1" applyBorder="1" applyAlignment="1">
      <alignment horizontal="center"/>
    </xf>
    <xf numFmtId="49" fontId="12" fillId="11" borderId="4" xfId="4" applyNumberFormat="1" applyFont="1" applyFill="1" applyBorder="1"/>
    <xf numFmtId="0" fontId="16" fillId="11" borderId="7" xfId="0" applyFont="1" applyFill="1" applyBorder="1"/>
    <xf numFmtId="0" fontId="16" fillId="11" borderId="8" xfId="0" applyFont="1" applyFill="1" applyBorder="1"/>
    <xf numFmtId="0" fontId="16" fillId="11" borderId="6" xfId="0" applyFont="1" applyFill="1" applyBorder="1"/>
    <xf numFmtId="49" fontId="16" fillId="11" borderId="6" xfId="0" applyNumberFormat="1" applyFont="1" applyFill="1" applyBorder="1"/>
    <xf numFmtId="49" fontId="16" fillId="0" borderId="4" xfId="4" applyNumberFormat="1" applyFont="1" applyBorder="1" applyAlignment="1">
      <alignment horizontal="left"/>
    </xf>
    <xf numFmtId="43" fontId="16" fillId="11" borderId="7" xfId="0" applyNumberFormat="1" applyFont="1" applyFill="1" applyBorder="1"/>
    <xf numFmtId="43" fontId="16" fillId="11" borderId="8" xfId="0" applyNumberFormat="1" applyFont="1" applyFill="1" applyBorder="1"/>
    <xf numFmtId="43" fontId="16" fillId="11" borderId="8" xfId="0" applyNumberFormat="1" applyFont="1" applyFill="1" applyBorder="1" applyAlignment="1">
      <alignment horizontal="center"/>
    </xf>
    <xf numFmtId="43" fontId="16" fillId="11" borderId="6" xfId="0" applyNumberFormat="1" applyFont="1" applyFill="1" applyBorder="1"/>
    <xf numFmtId="43" fontId="16" fillId="3" borderId="4" xfId="6" applyNumberFormat="1" applyFont="1" applyBorder="1"/>
    <xf numFmtId="49" fontId="12" fillId="11" borderId="4" xfId="4" applyNumberFormat="1" applyFont="1" applyFill="1" applyBorder="1" applyAlignment="1">
      <alignment horizontal="left"/>
    </xf>
    <xf numFmtId="0" fontId="12" fillId="9" borderId="7" xfId="9" applyFont="1" applyFill="1" applyBorder="1" applyAlignment="1">
      <alignment horizontal="right"/>
    </xf>
    <xf numFmtId="0" fontId="12" fillId="9" borderId="8" xfId="9" applyFont="1" applyFill="1" applyBorder="1" applyAlignment="1">
      <alignment horizontal="center"/>
    </xf>
    <xf numFmtId="0" fontId="12" fillId="9" borderId="8" xfId="9" quotePrefix="1" applyFont="1" applyFill="1" applyBorder="1" applyAlignment="1">
      <alignment horizontal="center"/>
    </xf>
    <xf numFmtId="49" fontId="12" fillId="9" borderId="8" xfId="9" applyNumberFormat="1" applyFont="1" applyFill="1" applyBorder="1" applyAlignment="1">
      <alignment horizontal="center"/>
    </xf>
    <xf numFmtId="164" fontId="18" fillId="0" borderId="13" xfId="11" applyFont="1" applyBorder="1"/>
    <xf numFmtId="0" fontId="15" fillId="9" borderId="14" xfId="9" applyFont="1" applyFill="1" applyBorder="1" applyAlignment="1">
      <alignment horizontal="right"/>
    </xf>
    <xf numFmtId="0" fontId="21" fillId="9" borderId="15" xfId="9" applyFont="1" applyFill="1" applyBorder="1" applyAlignment="1">
      <alignment horizontal="center"/>
    </xf>
    <xf numFmtId="49" fontId="21" fillId="9" borderId="15" xfId="9" applyNumberFormat="1" applyFont="1" applyFill="1" applyBorder="1" applyAlignment="1">
      <alignment horizontal="center"/>
    </xf>
    <xf numFmtId="164" fontId="12" fillId="10" borderId="14" xfId="9" applyNumberFormat="1" applyFont="1" applyFill="1" applyBorder="1" applyAlignment="1">
      <alignment horizontal="right"/>
    </xf>
    <xf numFmtId="2" fontId="16" fillId="10" borderId="15" xfId="9" applyNumberFormat="1" applyFont="1" applyFill="1" applyBorder="1" applyAlignment="1">
      <alignment horizontal="center"/>
    </xf>
    <xf numFmtId="1" fontId="16" fillId="10" borderId="15" xfId="9" applyNumberFormat="1" applyFont="1" applyFill="1" applyBorder="1" applyAlignment="1">
      <alignment horizontal="center"/>
    </xf>
    <xf numFmtId="49" fontId="16" fillId="10" borderId="15" xfId="9" applyNumberFormat="1" applyFont="1" applyFill="1" applyBorder="1" applyAlignment="1">
      <alignment horizontal="center"/>
    </xf>
    <xf numFmtId="43" fontId="20" fillId="10" borderId="4" xfId="1" applyFont="1" applyFill="1" applyBorder="1"/>
    <xf numFmtId="164" fontId="22" fillId="13" borderId="10" xfId="13" applyFont="1" applyFill="1" applyBorder="1" applyAlignment="1">
      <alignment horizontal="right"/>
    </xf>
    <xf numFmtId="2" fontId="23" fillId="13" borderId="11" xfId="13" applyNumberFormat="1" applyFont="1" applyFill="1" applyBorder="1" applyAlignment="1">
      <alignment horizontal="center"/>
    </xf>
    <xf numFmtId="1" fontId="24" fillId="13" borderId="11" xfId="13" applyNumberFormat="1" applyFont="1" applyFill="1" applyBorder="1" applyAlignment="1">
      <alignment horizontal="center"/>
    </xf>
    <xf numFmtId="1" fontId="23" fillId="13" borderId="11" xfId="13" applyNumberFormat="1" applyFont="1" applyFill="1" applyBorder="1" applyAlignment="1">
      <alignment horizontal="center"/>
    </xf>
    <xf numFmtId="49" fontId="23" fillId="13" borderId="11" xfId="13" applyNumberFormat="1" applyFont="1" applyFill="1" applyBorder="1" applyAlignment="1">
      <alignment horizontal="center"/>
    </xf>
    <xf numFmtId="43" fontId="20" fillId="13" borderId="12" xfId="1" applyFont="1" applyFill="1" applyBorder="1"/>
    <xf numFmtId="164" fontId="18" fillId="0" borderId="0" xfId="11" applyFont="1"/>
    <xf numFmtId="164" fontId="18" fillId="0" borderId="0" xfId="11" applyFont="1" applyAlignment="1">
      <alignment horizontal="center"/>
    </xf>
    <xf numFmtId="49" fontId="18" fillId="0" borderId="0" xfId="11" applyNumberFormat="1" applyFont="1" applyAlignment="1">
      <alignment horizontal="center"/>
    </xf>
    <xf numFmtId="43" fontId="18" fillId="0" borderId="0" xfId="1" applyFont="1"/>
    <xf numFmtId="165" fontId="12" fillId="6" borderId="7" xfId="14" applyNumberFormat="1" applyFont="1" applyFill="1" applyBorder="1" applyAlignment="1">
      <alignment horizontal="left" vertical="center" readingOrder="1"/>
    </xf>
    <xf numFmtId="49" fontId="12" fillId="6" borderId="8" xfId="14" applyNumberFormat="1" applyFont="1" applyFill="1" applyBorder="1" applyAlignment="1">
      <alignment horizontal="left" vertical="center" readingOrder="1"/>
    </xf>
    <xf numFmtId="165" fontId="12" fillId="6" borderId="8" xfId="14" applyNumberFormat="1" applyFont="1" applyFill="1" applyBorder="1" applyAlignment="1">
      <alignment vertical="center" readingOrder="1"/>
    </xf>
    <xf numFmtId="165" fontId="12" fillId="6" borderId="8" xfId="14" applyNumberFormat="1" applyFont="1" applyFill="1" applyBorder="1" applyAlignment="1">
      <alignment horizontal="center" vertical="center" readingOrder="1"/>
    </xf>
    <xf numFmtId="0" fontId="16" fillId="6" borderId="8" xfId="0" applyFont="1" applyFill="1" applyBorder="1"/>
    <xf numFmtId="49" fontId="16" fillId="6" borderId="8" xfId="0" applyNumberFormat="1" applyFont="1" applyFill="1" applyBorder="1"/>
    <xf numFmtId="43" fontId="16" fillId="6" borderId="8" xfId="1" applyFont="1" applyFill="1" applyBorder="1"/>
    <xf numFmtId="43" fontId="18" fillId="6" borderId="8" xfId="1" applyFont="1" applyFill="1" applyBorder="1"/>
    <xf numFmtId="165" fontId="26" fillId="0" borderId="4" xfId="14" applyNumberFormat="1" applyFont="1" applyBorder="1" applyAlignment="1">
      <alignment horizontal="left" vertical="center" readingOrder="1"/>
    </xf>
    <xf numFmtId="49" fontId="26" fillId="0" borderId="4" xfId="14" applyNumberFormat="1" applyFont="1" applyBorder="1" applyAlignment="1">
      <alignment horizontal="center"/>
    </xf>
    <xf numFmtId="43" fontId="27" fillId="0" borderId="4" xfId="1" applyFont="1" applyBorder="1"/>
    <xf numFmtId="165" fontId="28" fillId="9" borderId="4" xfId="14" applyNumberFormat="1" applyFont="1" applyFill="1" applyBorder="1" applyAlignment="1">
      <alignment horizontal="right" vertical="center" indent="2" readingOrder="1"/>
    </xf>
    <xf numFmtId="164" fontId="29" fillId="9" borderId="4" xfId="15" applyFont="1" applyFill="1" applyBorder="1"/>
    <xf numFmtId="164" fontId="29" fillId="9" borderId="4" xfId="15" applyFont="1" applyFill="1" applyBorder="1" applyAlignment="1">
      <alignment horizontal="center"/>
    </xf>
    <xf numFmtId="164" fontId="29" fillId="9" borderId="4" xfId="15" quotePrefix="1" applyFont="1" applyFill="1" applyBorder="1"/>
    <xf numFmtId="49" fontId="29" fillId="9" borderId="4" xfId="15" quotePrefix="1" applyNumberFormat="1" applyFont="1" applyFill="1" applyBorder="1"/>
    <xf numFmtId="43" fontId="29" fillId="9" borderId="4" xfId="1" applyFont="1" applyFill="1" applyBorder="1"/>
    <xf numFmtId="165" fontId="28" fillId="9" borderId="4" xfId="14" applyNumberFormat="1" applyFont="1" applyFill="1" applyBorder="1" applyAlignment="1">
      <alignment horizontal="right" vertical="center" readingOrder="1"/>
    </xf>
    <xf numFmtId="49" fontId="26" fillId="9" borderId="4" xfId="14" applyNumberFormat="1" applyFont="1" applyFill="1" applyBorder="1"/>
    <xf numFmtId="164" fontId="18" fillId="9" borderId="4" xfId="11" applyFont="1" applyFill="1" applyBorder="1"/>
    <xf numFmtId="43" fontId="18" fillId="9" borderId="4" xfId="1" applyFont="1" applyFill="1" applyBorder="1"/>
    <xf numFmtId="0" fontId="15" fillId="6" borderId="4" xfId="0" applyFont="1" applyFill="1" applyBorder="1" applyAlignment="1">
      <alignment horizontal="right"/>
    </xf>
    <xf numFmtId="0" fontId="15" fillId="6" borderId="4" xfId="0" applyFont="1" applyFill="1" applyBorder="1"/>
    <xf numFmtId="0" fontId="14" fillId="6" borderId="4" xfId="0" applyFont="1" applyFill="1" applyBorder="1"/>
    <xf numFmtId="0" fontId="14" fillId="6" borderId="4" xfId="0" applyFont="1" applyFill="1" applyBorder="1" applyAlignment="1">
      <alignment horizontal="center"/>
    </xf>
    <xf numFmtId="49" fontId="14" fillId="6" borderId="4" xfId="0" applyNumberFormat="1" applyFont="1" applyFill="1" applyBorder="1"/>
    <xf numFmtId="43" fontId="14" fillId="6" borderId="4" xfId="1" applyFont="1" applyFill="1" applyBorder="1"/>
    <xf numFmtId="164" fontId="28" fillId="10" borderId="4" xfId="14" applyNumberFormat="1" applyFont="1" applyFill="1" applyBorder="1" applyAlignment="1">
      <alignment vertical="center" readingOrder="1"/>
    </xf>
    <xf numFmtId="0" fontId="26" fillId="10" borderId="4" xfId="0" applyFont="1" applyFill="1" applyBorder="1" applyAlignment="1">
      <alignment readingOrder="1"/>
    </xf>
    <xf numFmtId="164" fontId="18" fillId="10" borderId="4" xfId="11" applyFont="1" applyFill="1" applyBorder="1" applyAlignment="1">
      <alignment horizontal="center"/>
    </xf>
    <xf numFmtId="49" fontId="18" fillId="10" borderId="0" xfId="11" applyNumberFormat="1" applyFont="1" applyFill="1" applyAlignment="1">
      <alignment horizontal="center"/>
    </xf>
    <xf numFmtId="43" fontId="30" fillId="3" borderId="2" xfId="6" applyNumberFormat="1" applyFont="1"/>
    <xf numFmtId="43" fontId="18" fillId="10" borderId="4" xfId="1" applyFont="1" applyFill="1" applyBorder="1"/>
    <xf numFmtId="164" fontId="22" fillId="13" borderId="4" xfId="0" applyNumberFormat="1" applyFont="1" applyFill="1" applyBorder="1" applyAlignment="1">
      <alignment vertical="center" readingOrder="1"/>
    </xf>
    <xf numFmtId="165" fontId="31" fillId="13" borderId="4" xfId="14" applyNumberFormat="1" applyFont="1" applyFill="1" applyBorder="1" applyAlignment="1">
      <alignment horizontal="center" vertical="top" readingOrder="1"/>
    </xf>
    <xf numFmtId="164" fontId="31" fillId="13" borderId="4" xfId="11" applyFont="1" applyFill="1" applyBorder="1" applyAlignment="1">
      <alignment horizontal="center"/>
    </xf>
    <xf numFmtId="49" fontId="31" fillId="13" borderId="4" xfId="11" applyNumberFormat="1" applyFont="1" applyFill="1" applyBorder="1" applyAlignment="1">
      <alignment horizontal="center"/>
    </xf>
    <xf numFmtId="43" fontId="31" fillId="13" borderId="4" xfId="1" applyFont="1" applyFill="1" applyBorder="1"/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14" fillId="0" borderId="4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4" fillId="0" borderId="6" xfId="0" applyFont="1" applyBorder="1"/>
    <xf numFmtId="49" fontId="14" fillId="0" borderId="6" xfId="0" applyNumberFormat="1" applyFont="1" applyBorder="1"/>
    <xf numFmtId="2" fontId="14" fillId="0" borderId="4" xfId="0" applyNumberFormat="1" applyFont="1" applyBorder="1"/>
    <xf numFmtId="43" fontId="14" fillId="0" borderId="4" xfId="0" applyNumberFormat="1" applyFont="1" applyBorder="1"/>
    <xf numFmtId="9" fontId="14" fillId="0" borderId="0" xfId="2" applyFont="1"/>
    <xf numFmtId="43" fontId="14" fillId="0" borderId="11" xfId="1" applyFont="1" applyBorder="1"/>
    <xf numFmtId="43" fontId="14" fillId="0" borderId="0" xfId="1" applyFont="1"/>
    <xf numFmtId="0" fontId="0" fillId="0" borderId="0" xfId="0" applyAlignment="1">
      <alignment horizontal="center"/>
    </xf>
    <xf numFmtId="49" fontId="0" fillId="0" borderId="0" xfId="0" applyNumberFormat="1"/>
    <xf numFmtId="43" fontId="0" fillId="0" borderId="0" xfId="1" applyFont="1"/>
    <xf numFmtId="0" fontId="14" fillId="0" borderId="0" xfId="0" applyFont="1" applyAlignment="1">
      <alignment horizontal="right"/>
    </xf>
    <xf numFmtId="43" fontId="14" fillId="0" borderId="11" xfId="0" applyNumberFormat="1" applyFont="1" applyBorder="1"/>
    <xf numFmtId="0" fontId="0" fillId="0" borderId="0" xfId="0" applyAlignment="1">
      <alignment horizontal="right"/>
    </xf>
    <xf numFmtId="2" fontId="14" fillId="8" borderId="4" xfId="0" applyNumberFormat="1" applyFont="1" applyFill="1" applyBorder="1"/>
    <xf numFmtId="14" fontId="14" fillId="6" borderId="4" xfId="0" applyNumberFormat="1" applyFont="1" applyFill="1" applyBorder="1"/>
    <xf numFmtId="14" fontId="14" fillId="0" borderId="4" xfId="0" applyNumberFormat="1" applyFont="1" applyBorder="1"/>
    <xf numFmtId="14" fontId="14" fillId="8" borderId="4" xfId="0" applyNumberFormat="1" applyFont="1" applyFill="1" applyBorder="1"/>
    <xf numFmtId="49" fontId="16" fillId="0" borderId="5" xfId="11" applyNumberFormat="1" applyFont="1" applyBorder="1" applyAlignment="1">
      <alignment horizontal="center" textRotation="90"/>
    </xf>
    <xf numFmtId="14" fontId="12" fillId="8" borderId="4" xfId="12" applyNumberFormat="1" applyFont="1" applyFill="1" applyBorder="1" applyAlignment="1">
      <alignment horizontal="center" vertical="center" wrapText="1"/>
    </xf>
    <xf numFmtId="0" fontId="15" fillId="0" borderId="16" xfId="9" applyFont="1" applyFill="1" applyBorder="1" applyAlignment="1">
      <alignment horizontal="right"/>
    </xf>
    <xf numFmtId="0" fontId="15" fillId="0" borderId="17" xfId="9" applyFont="1" applyFill="1" applyBorder="1" applyAlignment="1">
      <alignment horizontal="center"/>
    </xf>
    <xf numFmtId="49" fontId="15" fillId="0" borderId="17" xfId="9" applyNumberFormat="1" applyFont="1" applyFill="1" applyBorder="1" applyAlignment="1">
      <alignment horizontal="center"/>
    </xf>
    <xf numFmtId="0" fontId="15" fillId="0" borderId="17" xfId="9" quotePrefix="1" applyFont="1" applyFill="1" applyBorder="1" applyAlignment="1">
      <alignment horizontal="center"/>
    </xf>
    <xf numFmtId="49" fontId="14" fillId="0" borderId="18" xfId="9" applyNumberFormat="1" applyFont="1" applyFill="1" applyBorder="1" applyAlignment="1">
      <alignment horizontal="center"/>
    </xf>
    <xf numFmtId="43" fontId="14" fillId="6" borderId="4" xfId="9" applyNumberFormat="1" applyFont="1" applyFill="1" applyBorder="1"/>
    <xf numFmtId="43" fontId="14" fillId="8" borderId="4" xfId="9" applyNumberFormat="1" applyFont="1" applyFill="1" applyBorder="1"/>
    <xf numFmtId="43" fontId="14" fillId="0" borderId="4" xfId="9" applyNumberFormat="1" applyFont="1" applyFill="1" applyBorder="1"/>
    <xf numFmtId="49" fontId="15" fillId="0" borderId="18" xfId="9" applyNumberFormat="1" applyFont="1" applyFill="1" applyBorder="1" applyAlignment="1">
      <alignment horizontal="center"/>
    </xf>
    <xf numFmtId="0" fontId="15" fillId="0" borderId="9" xfId="9" applyFont="1" applyFill="1" applyBorder="1" applyAlignment="1">
      <alignment horizontal="right"/>
    </xf>
    <xf numFmtId="0" fontId="15" fillId="0" borderId="0" xfId="9" applyFont="1" applyFill="1" applyBorder="1" applyAlignment="1">
      <alignment horizontal="center"/>
    </xf>
    <xf numFmtId="0" fontId="15" fillId="0" borderId="0" xfId="9" quotePrefix="1" applyFont="1" applyFill="1" applyBorder="1" applyAlignment="1">
      <alignment horizontal="center"/>
    </xf>
    <xf numFmtId="49" fontId="15" fillId="0" borderId="0" xfId="9" applyNumberFormat="1" applyFont="1" applyFill="1" applyBorder="1" applyAlignment="1">
      <alignment horizontal="center"/>
    </xf>
    <xf numFmtId="49" fontId="15" fillId="0" borderId="5" xfId="9" applyNumberFormat="1" applyFont="1" applyFill="1" applyBorder="1" applyAlignment="1">
      <alignment horizontal="center"/>
    </xf>
    <xf numFmtId="0" fontId="15" fillId="0" borderId="7" xfId="9" applyFont="1" applyFill="1" applyBorder="1" applyAlignment="1">
      <alignment horizontal="right"/>
    </xf>
    <xf numFmtId="0" fontId="15" fillId="0" borderId="8" xfId="9" applyFont="1" applyFill="1" applyBorder="1"/>
    <xf numFmtId="49" fontId="15" fillId="0" borderId="6" xfId="9" applyNumberFormat="1" applyFont="1" applyFill="1" applyBorder="1"/>
    <xf numFmtId="49" fontId="15" fillId="10" borderId="19" xfId="9" applyNumberFormat="1" applyFont="1" applyFill="1" applyBorder="1"/>
    <xf numFmtId="164" fontId="20" fillId="0" borderId="7" xfId="11" applyFont="1" applyBorder="1" applyAlignment="1">
      <alignment horizontal="right"/>
    </xf>
    <xf numFmtId="49" fontId="19" fillId="0" borderId="17" xfId="11" quotePrefix="1" applyNumberFormat="1" applyFont="1" applyBorder="1" applyAlignment="1">
      <alignment horizontal="center"/>
    </xf>
    <xf numFmtId="49" fontId="18" fillId="0" borderId="18" xfId="11" applyNumberFormat="1" applyFont="1" applyBorder="1" applyAlignment="1">
      <alignment horizontal="center"/>
    </xf>
    <xf numFmtId="164" fontId="19" fillId="0" borderId="17" xfId="11" applyFont="1" applyBorder="1" applyAlignment="1">
      <alignment horizontal="center"/>
    </xf>
    <xf numFmtId="164" fontId="18" fillId="0" borderId="17" xfId="11" applyFont="1" applyBorder="1" applyAlignment="1">
      <alignment horizontal="center"/>
    </xf>
    <xf numFmtId="164" fontId="18" fillId="0" borderId="8" xfId="11" applyFont="1" applyBorder="1" applyAlignment="1">
      <alignment horizontal="center"/>
    </xf>
    <xf numFmtId="164" fontId="20" fillId="9" borderId="7" xfId="11" applyFont="1" applyFill="1" applyBorder="1" applyAlignment="1">
      <alignment horizontal="right"/>
    </xf>
    <xf numFmtId="0" fontId="12" fillId="0" borderId="7" xfId="9" applyFont="1" applyFill="1" applyBorder="1" applyAlignment="1">
      <alignment horizontal="right"/>
    </xf>
    <xf numFmtId="0" fontId="12" fillId="0" borderId="8" xfId="9" applyFont="1" applyFill="1" applyBorder="1" applyAlignment="1">
      <alignment horizontal="center"/>
    </xf>
    <xf numFmtId="0" fontId="12" fillId="0" borderId="8" xfId="9" quotePrefix="1" applyFont="1" applyFill="1" applyBorder="1" applyAlignment="1">
      <alignment horizontal="center"/>
    </xf>
    <xf numFmtId="49" fontId="16" fillId="0" borderId="8" xfId="9" applyNumberFormat="1" applyFont="1" applyFill="1" applyBorder="1" applyAlignment="1">
      <alignment horizontal="center"/>
    </xf>
    <xf numFmtId="49" fontId="16" fillId="9" borderId="8" xfId="9" applyNumberFormat="1" applyFont="1" applyFill="1" applyBorder="1" applyAlignment="1">
      <alignment horizontal="center"/>
    </xf>
    <xf numFmtId="49" fontId="34" fillId="9" borderId="15" xfId="9" applyNumberFormat="1" applyFont="1" applyFill="1" applyBorder="1" applyAlignment="1">
      <alignment horizontal="center"/>
    </xf>
    <xf numFmtId="43" fontId="22" fillId="13" borderId="12" xfId="1" applyFont="1" applyFill="1" applyBorder="1"/>
    <xf numFmtId="43" fontId="35" fillId="2" borderId="12" xfId="5" applyNumberFormat="1" applyFont="1" applyBorder="1"/>
    <xf numFmtId="164" fontId="29" fillId="9" borderId="8" xfId="15" applyFont="1" applyFill="1" applyBorder="1"/>
    <xf numFmtId="49" fontId="29" fillId="9" borderId="6" xfId="15" quotePrefix="1" applyNumberFormat="1" applyFont="1" applyFill="1" applyBorder="1"/>
    <xf numFmtId="164" fontId="18" fillId="9" borderId="8" xfId="11" applyFont="1" applyFill="1" applyBorder="1"/>
    <xf numFmtId="0" fontId="14" fillId="6" borderId="8" xfId="0" applyFont="1" applyFill="1" applyBorder="1"/>
    <xf numFmtId="49" fontId="14" fillId="6" borderId="6" xfId="0" applyNumberFormat="1" applyFont="1" applyFill="1" applyBorder="1"/>
    <xf numFmtId="164" fontId="18" fillId="10" borderId="8" xfId="11" applyFont="1" applyFill="1" applyBorder="1" applyAlignment="1">
      <alignment horizontal="center"/>
    </xf>
    <xf numFmtId="164" fontId="31" fillId="13" borderId="8" xfId="11" applyFont="1" applyFill="1" applyBorder="1" applyAlignment="1">
      <alignment horizontal="center"/>
    </xf>
    <xf numFmtId="49" fontId="31" fillId="13" borderId="6" xfId="11" applyNumberFormat="1" applyFont="1" applyFill="1" applyBorder="1" applyAlignment="1">
      <alignment horizontal="center"/>
    </xf>
    <xf numFmtId="43" fontId="22" fillId="13" borderId="4" xfId="1" applyFont="1" applyFill="1" applyBorder="1"/>
    <xf numFmtId="0" fontId="14" fillId="0" borderId="4" xfId="0" applyFont="1" applyBorder="1" applyAlignment="1">
      <alignment horizontal="right"/>
    </xf>
    <xf numFmtId="43" fontId="14" fillId="0" borderId="4" xfId="1" applyFont="1" applyBorder="1"/>
    <xf numFmtId="10" fontId="14" fillId="0" borderId="4" xfId="2" applyNumberFormat="1" applyFont="1" applyBorder="1"/>
    <xf numFmtId="164" fontId="29" fillId="9" borderId="8" xfId="15" quotePrefix="1" applyFont="1" applyFill="1" applyBorder="1"/>
    <xf numFmtId="49" fontId="26" fillId="9" borderId="8" xfId="14" applyNumberFormat="1" applyFont="1" applyFill="1" applyBorder="1"/>
    <xf numFmtId="0" fontId="15" fillId="6" borderId="8" xfId="0" applyFont="1" applyFill="1" applyBorder="1"/>
    <xf numFmtId="0" fontId="26" fillId="10" borderId="8" xfId="0" applyFont="1" applyFill="1" applyBorder="1" applyAlignment="1">
      <alignment readingOrder="1"/>
    </xf>
    <xf numFmtId="165" fontId="31" fillId="13" borderId="8" xfId="14" applyNumberFormat="1" applyFont="1" applyFill="1" applyBorder="1" applyAlignment="1">
      <alignment horizontal="center" vertical="top" readingOrder="1"/>
    </xf>
    <xf numFmtId="0" fontId="28" fillId="9" borderId="7" xfId="14" applyNumberFormat="1" applyFont="1" applyFill="1" applyBorder="1" applyAlignment="1">
      <alignment horizontal="right" vertical="center" readingOrder="1"/>
    </xf>
    <xf numFmtId="0" fontId="15" fillId="6" borderId="7" xfId="0" applyFont="1" applyFill="1" applyBorder="1" applyAlignment="1">
      <alignment horizontal="right"/>
    </xf>
    <xf numFmtId="0" fontId="28" fillId="10" borderId="7" xfId="14" applyNumberFormat="1" applyFont="1" applyFill="1" applyBorder="1" applyAlignment="1">
      <alignment horizontal="right" vertical="center" readingOrder="1"/>
    </xf>
    <xf numFmtId="0" fontId="22" fillId="13" borderId="7" xfId="0" applyFont="1" applyFill="1" applyBorder="1" applyAlignment="1">
      <alignment horizontal="right" vertical="center" readingOrder="1"/>
    </xf>
  </cellXfs>
  <cellStyles count="16">
    <cellStyle name="60% - Accent1 2" xfId="13" xr:uid="{6F61850E-317F-4F6E-BF74-9219EDA347EE}"/>
    <cellStyle name="Calculation" xfId="7" builtinId="22"/>
    <cellStyle name="Comma" xfId="1" builtinId="3"/>
    <cellStyle name="Comma 2" xfId="10" xr:uid="{63661653-E478-4360-B29E-C2CEC55F5040}"/>
    <cellStyle name="Comma 3" xfId="14" xr:uid="{4C1504F2-9768-4CB3-9EDF-2DE002A974C5}"/>
    <cellStyle name="Good" xfId="5" builtinId="26"/>
    <cellStyle name="Heading 1 2" xfId="12" xr:uid="{2447A797-FCB2-4954-8945-8F7DA28EBD94}"/>
    <cellStyle name="Heading 4" xfId="4" builtinId="19"/>
    <cellStyle name="Input" xfId="6" builtinId="20"/>
    <cellStyle name="Normal" xfId="0" builtinId="0"/>
    <cellStyle name="Normal 2" xfId="15" xr:uid="{2B0CA7C3-7BEC-4F3A-97C8-C79DAD84E075}"/>
    <cellStyle name="Normal 3 2" xfId="11" xr:uid="{B77A36E2-C0B1-4D07-9A56-3C8B39A2240B}"/>
    <cellStyle name="Percent" xfId="2" builtinId="5"/>
    <cellStyle name="Title" xfId="3" builtinId="15"/>
    <cellStyle name="Total" xfId="9" builtinId="25"/>
    <cellStyle name="Warning Text" xfId="8" builtinId="1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243417</xdr:colOff>
      <xdr:row>0</xdr:row>
      <xdr:rowOff>0</xdr:rowOff>
    </xdr:from>
    <xdr:to>
      <xdr:col>15</xdr:col>
      <xdr:colOff>800829</xdr:colOff>
      <xdr:row>2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FF29B8-F73C-4B6B-A1E7-DDB029A6BF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0192" y="0"/>
          <a:ext cx="557412" cy="5048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V%20FY20%20Budget%20Template%20(370)%202020-03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# of Students"/>
      <sheetName val="DSA per Pupil"/>
      <sheetName val="Avg. ADE"/>
      <sheetName val="Budget Detail FY20"/>
      <sheetName val="1819 Budget &amp; CF"/>
      <sheetName val="Revenues"/>
      <sheetName val="MYP Detail"/>
      <sheetName val="Sheet1"/>
      <sheetName val="MYP Summary (2)"/>
      <sheetName val="MYP Summary"/>
      <sheetName val="Fiscal_Sets"/>
      <sheetName val="Employee Detail FY19"/>
      <sheetName val="Employee Detail FY20"/>
      <sheetName val="Employee Detail FY21"/>
      <sheetName val="Employee Detail FY22"/>
      <sheetName val="Employee Detail FY23"/>
      <sheetName val="Employee Detail FY24"/>
      <sheetName val="Employee Detail FY25"/>
      <sheetName val="Employee Detail FY26"/>
      <sheetName val="Data Tables DONT EDIT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7">
          <cell r="B7" t="str">
            <v>DSA Site 1</v>
          </cell>
          <cell r="C7">
            <v>100</v>
          </cell>
          <cell r="E7">
            <v>3110</v>
          </cell>
        </row>
        <row r="8">
          <cell r="B8" t="str">
            <v>DSA Site 2</v>
          </cell>
          <cell r="C8">
            <v>100</v>
          </cell>
          <cell r="E8">
            <v>3110</v>
          </cell>
        </row>
        <row r="9">
          <cell r="B9" t="str">
            <v xml:space="preserve">SPED Funds from DSA                          </v>
          </cell>
          <cell r="C9">
            <v>250</v>
          </cell>
          <cell r="E9">
            <v>3115</v>
          </cell>
        </row>
        <row r="12">
          <cell r="B12" t="str">
            <v xml:space="preserve">New Nv Education Funding Plan SB178 (2017) </v>
          </cell>
          <cell r="C12">
            <v>240</v>
          </cell>
          <cell r="E12">
            <v>3200</v>
          </cell>
        </row>
        <row r="13">
          <cell r="C13">
            <v>240</v>
          </cell>
          <cell r="E13">
            <v>3200</v>
          </cell>
        </row>
        <row r="14">
          <cell r="C14">
            <v>240</v>
          </cell>
          <cell r="E14">
            <v>3200</v>
          </cell>
        </row>
        <row r="16">
          <cell r="C16">
            <v>240</v>
          </cell>
          <cell r="E16">
            <v>3200</v>
          </cell>
        </row>
        <row r="19">
          <cell r="B19" t="str">
            <v>Title I - School Improvement, 1003(a)</v>
          </cell>
          <cell r="C19">
            <v>280</v>
          </cell>
          <cell r="D19">
            <v>624</v>
          </cell>
          <cell r="E19">
            <v>4500</v>
          </cell>
        </row>
        <row r="20">
          <cell r="B20" t="str">
            <v>Title I - IASA(ESEA) A Helping Disadvantaged Students Meet High Standards/School Imprvmnt</v>
          </cell>
          <cell r="C20">
            <v>280</v>
          </cell>
          <cell r="D20">
            <v>633</v>
          </cell>
          <cell r="E20">
            <v>4500</v>
          </cell>
        </row>
        <row r="21">
          <cell r="B21" t="str">
            <v xml:space="preserve">SPED- IDEA Part B                            </v>
          </cell>
          <cell r="C21">
            <v>280</v>
          </cell>
          <cell r="D21">
            <v>639</v>
          </cell>
          <cell r="E21">
            <v>4500</v>
          </cell>
        </row>
        <row r="22">
          <cell r="C22">
            <v>280</v>
          </cell>
          <cell r="E22">
            <v>4500</v>
          </cell>
        </row>
        <row r="23">
          <cell r="C23">
            <v>280</v>
          </cell>
          <cell r="E23">
            <v>4500</v>
          </cell>
        </row>
        <row r="25">
          <cell r="C25">
            <v>280</v>
          </cell>
          <cell r="D25">
            <v>709</v>
          </cell>
          <cell r="E25">
            <v>4500</v>
          </cell>
        </row>
        <row r="26">
          <cell r="C26">
            <v>280</v>
          </cell>
          <cell r="E26">
            <v>4500</v>
          </cell>
        </row>
        <row r="28">
          <cell r="B28" t="str">
            <v xml:space="preserve">Interest Income                                   </v>
          </cell>
          <cell r="C28">
            <v>100</v>
          </cell>
          <cell r="D28" t="str">
            <v>000</v>
          </cell>
          <cell r="E28">
            <v>1510</v>
          </cell>
        </row>
        <row r="29">
          <cell r="B29" t="str">
            <v>Other Fees</v>
          </cell>
          <cell r="C29">
            <v>100</v>
          </cell>
          <cell r="D29" t="str">
            <v>000</v>
          </cell>
          <cell r="E29">
            <v>1740</v>
          </cell>
        </row>
        <row r="30">
          <cell r="B30" t="str">
            <v xml:space="preserve">OTHER ACTIVITY FEES </v>
          </cell>
          <cell r="C30">
            <v>100</v>
          </cell>
          <cell r="D30" t="str">
            <v>000</v>
          </cell>
          <cell r="E30">
            <v>1790</v>
          </cell>
        </row>
        <row r="33">
          <cell r="B33" t="str">
            <v xml:space="preserve">GIFTS &amp; DONATIONS FROM LOCAL COMMUNITY            </v>
          </cell>
          <cell r="C33">
            <v>260</v>
          </cell>
          <cell r="D33" t="str">
            <v>000</v>
          </cell>
          <cell r="E33">
            <v>1920</v>
          </cell>
        </row>
        <row r="34">
          <cell r="B34" t="str">
            <v>Textbook Sales &amp; Rentals</v>
          </cell>
          <cell r="C34">
            <v>100</v>
          </cell>
          <cell r="D34" t="str">
            <v>000</v>
          </cell>
          <cell r="E34">
            <v>1940</v>
          </cell>
        </row>
        <row r="35">
          <cell r="B35" t="str">
            <v>Book Deposit</v>
          </cell>
          <cell r="C35">
            <v>100</v>
          </cell>
          <cell r="D35" t="str">
            <v>000</v>
          </cell>
          <cell r="E35">
            <v>1950</v>
          </cell>
        </row>
        <row r="36">
          <cell r="B36" t="str">
            <v>Refund of Prior Year Expenses</v>
          </cell>
          <cell r="C36">
            <v>100</v>
          </cell>
          <cell r="D36" t="str">
            <v>000</v>
          </cell>
          <cell r="E36">
            <v>1980</v>
          </cell>
        </row>
      </sheetData>
      <sheetData sheetId="7">
        <row r="3">
          <cell r="S3">
            <v>0.06</v>
          </cell>
          <cell r="Y3">
            <v>0.06</v>
          </cell>
          <cell r="Z3">
            <v>0.06</v>
          </cell>
          <cell r="AA3">
            <v>0.06</v>
          </cell>
          <cell r="AB3">
            <v>0.06</v>
          </cell>
        </row>
        <row r="4">
          <cell r="N4">
            <v>350</v>
          </cell>
          <cell r="S4">
            <v>360</v>
          </cell>
          <cell r="Y4">
            <v>585</v>
          </cell>
          <cell r="Z4">
            <v>650</v>
          </cell>
          <cell r="AA4">
            <v>700</v>
          </cell>
          <cell r="AB4">
            <v>735</v>
          </cell>
        </row>
        <row r="5">
          <cell r="N5">
            <v>43851</v>
          </cell>
          <cell r="S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</row>
        <row r="6">
          <cell r="N6" t="str">
            <v>Amended FINAL FY1920</v>
          </cell>
          <cell r="S6" t="str">
            <v>FY2021</v>
          </cell>
          <cell r="Y6" t="str">
            <v>FY2122</v>
          </cell>
          <cell r="Z6" t="str">
            <v>FY2223</v>
          </cell>
          <cell r="AA6" t="str">
            <v>FY2324</v>
          </cell>
          <cell r="AB6" t="str">
            <v>FY2425</v>
          </cell>
        </row>
        <row r="7">
          <cell r="L7">
            <v>2717435.6707375576</v>
          </cell>
          <cell r="N7">
            <v>2535032</v>
          </cell>
          <cell r="O7">
            <v>2572696</v>
          </cell>
          <cell r="S7">
            <v>2451014</v>
          </cell>
          <cell r="Y7">
            <v>2621224</v>
          </cell>
          <cell r="Z7">
            <v>2621224</v>
          </cell>
        </row>
        <row r="312">
          <cell r="N312">
            <v>0</v>
          </cell>
          <cell r="S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6">
          <cell r="N316">
            <v>0</v>
          </cell>
          <cell r="S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22">
          <cell r="N322">
            <v>76050.959999999992</v>
          </cell>
          <cell r="S322">
            <v>73530.42</v>
          </cell>
          <cell r="Y322">
            <v>78636.72</v>
          </cell>
          <cell r="Z322">
            <v>78636.72</v>
          </cell>
          <cell r="AA322">
            <v>78636.72</v>
          </cell>
          <cell r="AB322">
            <v>78636.72</v>
          </cell>
        </row>
        <row r="323">
          <cell r="N323">
            <v>96659.610000000306</v>
          </cell>
          <cell r="S323">
            <v>57666.638702288197</v>
          </cell>
          <cell r="Y323">
            <v>477685.86942711822</v>
          </cell>
          <cell r="Z323">
            <v>414052.69482459757</v>
          </cell>
          <cell r="AA323">
            <v>259085.81245582245</v>
          </cell>
          <cell r="AB323">
            <v>91305.841758344992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9777-D1A8-4A82-8A71-E527D82B80B2}">
  <sheetPr>
    <pageSetUpPr fitToPage="1"/>
  </sheetPr>
  <dimension ref="A1:AL349"/>
  <sheetViews>
    <sheetView tabSelected="1" zoomScale="90" zoomScaleNormal="90" zoomScaleSheetLayoutView="70" workbookViewId="0">
      <pane xSplit="9" ySplit="6" topLeftCell="J309" activePane="bottomRight" state="frozen"/>
      <selection activeCell="S1" sqref="S1:S1048576"/>
      <selection pane="topRight" activeCell="S1" sqref="S1:S1048576"/>
      <selection pane="bottomLeft" activeCell="S1" sqref="S1:S1048576"/>
      <selection pane="bottomRight" activeCell="J325" sqref="J325"/>
    </sheetView>
  </sheetViews>
  <sheetFormatPr defaultRowHeight="12.75" x14ac:dyDescent="0.2"/>
  <cols>
    <col min="1" max="1" width="4.42578125" bestFit="1" customWidth="1"/>
    <col min="2" max="2" width="47.7109375" customWidth="1"/>
    <col min="3" max="4" width="4.7109375" customWidth="1"/>
    <col min="5" max="5" width="5.7109375" style="191" customWidth="1"/>
    <col min="6" max="6" width="4.5703125" customWidth="1"/>
    <col min="7" max="8" width="5.42578125" customWidth="1"/>
    <col min="9" max="9" width="3.5703125" style="192" customWidth="1"/>
    <col min="10" max="10" width="13.85546875" bestFit="1" customWidth="1"/>
    <col min="11" max="11" width="13.5703125" bestFit="1" customWidth="1"/>
    <col min="12" max="15" width="14.28515625" customWidth="1"/>
    <col min="16" max="16" width="14.7109375" style="5" customWidth="1"/>
    <col min="17" max="19" width="9.140625" style="5"/>
  </cols>
  <sheetData>
    <row r="1" spans="1:16" ht="15.75" x14ac:dyDescent="0.25">
      <c r="B1" s="1" t="s">
        <v>325</v>
      </c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</row>
    <row r="2" spans="1:16" ht="15.75" x14ac:dyDescent="0.25">
      <c r="B2" s="1" t="s">
        <v>326</v>
      </c>
      <c r="C2" s="6"/>
      <c r="D2" s="6"/>
      <c r="E2" s="6"/>
      <c r="F2" s="6"/>
      <c r="G2" s="6"/>
      <c r="H2" s="6"/>
      <c r="I2" s="3"/>
      <c r="J2" s="6"/>
      <c r="K2" s="6"/>
      <c r="L2" s="6"/>
      <c r="M2" s="6"/>
      <c r="N2" s="6"/>
      <c r="O2" s="6"/>
    </row>
    <row r="3" spans="1:16" x14ac:dyDescent="0.2">
      <c r="B3" s="7"/>
      <c r="C3" s="6"/>
      <c r="D3" s="6"/>
      <c r="E3" s="6"/>
      <c r="F3" s="6"/>
      <c r="G3" s="6"/>
      <c r="H3" s="6"/>
      <c r="I3" s="3"/>
      <c r="J3" s="8"/>
      <c r="K3" s="9">
        <v>0.06</v>
      </c>
      <c r="L3" s="10">
        <v>0.06</v>
      </c>
      <c r="M3" s="10">
        <v>0.06</v>
      </c>
      <c r="N3" s="10">
        <v>0.06</v>
      </c>
      <c r="O3" s="10">
        <v>0.06</v>
      </c>
    </row>
    <row r="4" spans="1:16" x14ac:dyDescent="0.2">
      <c r="B4" s="4"/>
      <c r="C4" s="4"/>
      <c r="D4" s="4"/>
      <c r="E4" s="4"/>
      <c r="F4" s="4"/>
      <c r="G4" s="4"/>
      <c r="H4" s="11"/>
      <c r="I4" s="12"/>
      <c r="J4" s="14">
        <v>350</v>
      </c>
      <c r="K4" s="16">
        <v>360</v>
      </c>
      <c r="L4" s="15">
        <v>585</v>
      </c>
      <c r="M4" s="15">
        <v>650</v>
      </c>
      <c r="N4" s="15">
        <v>700</v>
      </c>
      <c r="O4" s="15">
        <v>735</v>
      </c>
    </row>
    <row r="5" spans="1:16" x14ac:dyDescent="0.2">
      <c r="B5" s="4"/>
      <c r="C5" s="4"/>
      <c r="D5" s="4"/>
      <c r="E5" s="4"/>
      <c r="F5" s="4"/>
      <c r="G5" s="4"/>
      <c r="H5" s="4"/>
      <c r="I5" s="17"/>
      <c r="J5" s="18">
        <v>43851</v>
      </c>
      <c r="K5" s="20" t="s">
        <v>0</v>
      </c>
      <c r="L5" s="19" t="s">
        <v>0</v>
      </c>
      <c r="M5" s="19" t="s">
        <v>0</v>
      </c>
      <c r="N5" s="19" t="s">
        <v>0</v>
      </c>
      <c r="O5" s="19" t="s">
        <v>0</v>
      </c>
    </row>
    <row r="6" spans="1:16" ht="51" customHeight="1" x14ac:dyDescent="0.2">
      <c r="B6" s="21" t="s">
        <v>1</v>
      </c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3" t="s">
        <v>8</v>
      </c>
      <c r="J6" s="24" t="s">
        <v>9</v>
      </c>
      <c r="K6" s="26" t="s">
        <v>320</v>
      </c>
      <c r="L6" s="27" t="s">
        <v>321</v>
      </c>
      <c r="M6" s="27" t="s">
        <v>322</v>
      </c>
      <c r="N6" s="27" t="s">
        <v>323</v>
      </c>
      <c r="O6" s="27" t="s">
        <v>324</v>
      </c>
    </row>
    <row r="7" spans="1:16" ht="12.75" customHeight="1" x14ac:dyDescent="0.2">
      <c r="A7">
        <v>1</v>
      </c>
      <c r="B7" s="28" t="str">
        <f>[1]Revenues!B7</f>
        <v>DSA Site 1</v>
      </c>
      <c r="C7" s="28">
        <f>[1]Revenues!C7</f>
        <v>100</v>
      </c>
      <c r="D7" s="28">
        <v>201</v>
      </c>
      <c r="E7" s="29">
        <f>[1]Revenues!E7</f>
        <v>3110</v>
      </c>
      <c r="F7" s="30"/>
      <c r="G7" s="31"/>
      <c r="H7" s="32"/>
      <c r="I7" s="33"/>
      <c r="J7" s="35">
        <v>2535032</v>
      </c>
      <c r="K7" s="36">
        <v>2451014</v>
      </c>
      <c r="L7" s="36">
        <v>2621224</v>
      </c>
      <c r="M7" s="36">
        <v>2621224</v>
      </c>
      <c r="N7" s="36">
        <v>2621224</v>
      </c>
      <c r="O7" s="36">
        <v>2621224</v>
      </c>
      <c r="P7" s="37"/>
    </row>
    <row r="8" spans="1:16" ht="12.75" customHeight="1" x14ac:dyDescent="0.2">
      <c r="A8">
        <v>2</v>
      </c>
      <c r="B8" s="28" t="str">
        <f>[1]Revenues!B8</f>
        <v>DSA Site 2</v>
      </c>
      <c r="C8" s="28">
        <f>[1]Revenues!C8</f>
        <v>100</v>
      </c>
      <c r="D8" s="28">
        <v>201</v>
      </c>
      <c r="E8" s="29">
        <f>[1]Revenues!E8</f>
        <v>3110</v>
      </c>
      <c r="F8" s="30"/>
      <c r="G8" s="31"/>
      <c r="H8" s="32"/>
      <c r="I8" s="33"/>
      <c r="J8" s="35"/>
      <c r="K8" s="36">
        <v>0</v>
      </c>
      <c r="L8" s="36">
        <v>1361675</v>
      </c>
      <c r="M8" s="36">
        <v>1804219</v>
      </c>
      <c r="N8" s="36">
        <v>2144637</v>
      </c>
      <c r="O8" s="36">
        <v>2382931</v>
      </c>
      <c r="P8" s="37"/>
    </row>
    <row r="9" spans="1:16" ht="12.75" customHeight="1" x14ac:dyDescent="0.2">
      <c r="A9">
        <v>3</v>
      </c>
      <c r="B9" s="28" t="str">
        <f>[1]Revenues!B9</f>
        <v xml:space="preserve">SPED Funds from DSA                          </v>
      </c>
      <c r="C9" s="28">
        <f>[1]Revenues!C9</f>
        <v>250</v>
      </c>
      <c r="D9" s="28">
        <v>205</v>
      </c>
      <c r="E9" s="29">
        <f>[1]Revenues!E9</f>
        <v>3115</v>
      </c>
      <c r="F9" s="30"/>
      <c r="G9" s="31"/>
      <c r="H9" s="32"/>
      <c r="I9" s="33"/>
      <c r="J9" s="35">
        <v>276606</v>
      </c>
      <c r="K9" s="36">
        <v>276606</v>
      </c>
      <c r="L9" s="36">
        <v>276606</v>
      </c>
      <c r="M9" s="36">
        <v>276606</v>
      </c>
      <c r="N9" s="36">
        <v>276606</v>
      </c>
      <c r="O9" s="36">
        <v>276606</v>
      </c>
      <c r="P9" s="37"/>
    </row>
    <row r="10" spans="1:16" ht="12.75" customHeight="1" x14ac:dyDescent="0.2">
      <c r="A10">
        <v>4</v>
      </c>
      <c r="B10" s="28" t="s">
        <v>10</v>
      </c>
      <c r="C10" s="28">
        <v>240</v>
      </c>
      <c r="D10" s="28">
        <v>252</v>
      </c>
      <c r="E10" s="29">
        <v>3200</v>
      </c>
      <c r="F10" s="30"/>
      <c r="G10" s="31"/>
      <c r="H10" s="32"/>
      <c r="I10" s="33"/>
      <c r="J10" s="35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7"/>
    </row>
    <row r="11" spans="1:16" ht="12.75" customHeight="1" x14ac:dyDescent="0.2">
      <c r="A11">
        <v>5</v>
      </c>
      <c r="B11" s="28" t="s">
        <v>11</v>
      </c>
      <c r="C11" s="28">
        <v>240</v>
      </c>
      <c r="D11" s="28">
        <v>261</v>
      </c>
      <c r="E11" s="29">
        <v>3200</v>
      </c>
      <c r="F11" s="30"/>
      <c r="G11" s="31"/>
      <c r="H11" s="32"/>
      <c r="I11" s="33"/>
      <c r="J11" s="35">
        <v>1685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7"/>
    </row>
    <row r="12" spans="1:16" ht="12.75" customHeight="1" x14ac:dyDescent="0.2">
      <c r="A12">
        <v>6</v>
      </c>
      <c r="B12" s="28" t="str">
        <f>[1]Revenues!B12</f>
        <v xml:space="preserve">New Nv Education Funding Plan SB178 (2017) </v>
      </c>
      <c r="C12" s="28">
        <f>[1]Revenues!C12</f>
        <v>240</v>
      </c>
      <c r="D12" s="28">
        <v>280</v>
      </c>
      <c r="E12" s="29">
        <f>[1]Revenues!E12</f>
        <v>3200</v>
      </c>
      <c r="F12" s="30"/>
      <c r="G12" s="31"/>
      <c r="H12" s="32"/>
      <c r="I12" s="33"/>
      <c r="J12" s="35">
        <v>138000</v>
      </c>
      <c r="K12" s="38">
        <v>122200</v>
      </c>
      <c r="L12" s="38">
        <v>69000</v>
      </c>
      <c r="M12" s="38">
        <v>69000</v>
      </c>
      <c r="N12" s="38">
        <v>69000</v>
      </c>
      <c r="O12" s="38">
        <v>69000</v>
      </c>
      <c r="P12" s="37"/>
    </row>
    <row r="13" spans="1:16" ht="12.75" customHeight="1" x14ac:dyDescent="0.2">
      <c r="A13">
        <v>7</v>
      </c>
      <c r="B13" s="28" t="s">
        <v>12</v>
      </c>
      <c r="C13" s="28">
        <f>[1]Revenues!C13</f>
        <v>240</v>
      </c>
      <c r="D13" s="28">
        <v>289</v>
      </c>
      <c r="E13" s="29">
        <f>[1]Revenues!E13</f>
        <v>3200</v>
      </c>
      <c r="F13" s="30"/>
      <c r="G13" s="31"/>
      <c r="H13" s="32"/>
      <c r="I13" s="33"/>
      <c r="J13" s="35">
        <v>69319</v>
      </c>
      <c r="K13" s="38">
        <v>65160</v>
      </c>
      <c r="L13" s="38">
        <v>32580</v>
      </c>
      <c r="M13" s="38">
        <v>32580</v>
      </c>
      <c r="N13" s="38">
        <v>32580</v>
      </c>
      <c r="O13" s="38">
        <v>32580</v>
      </c>
      <c r="P13" s="37"/>
    </row>
    <row r="14" spans="1:16" ht="12.75" customHeight="1" x14ac:dyDescent="0.2">
      <c r="A14">
        <v>8</v>
      </c>
      <c r="B14" s="28" t="s">
        <v>13</v>
      </c>
      <c r="C14" s="28">
        <f>[1]Revenues!C14</f>
        <v>240</v>
      </c>
      <c r="D14" s="28">
        <v>325</v>
      </c>
      <c r="E14" s="29">
        <f>[1]Revenues!E14</f>
        <v>3200</v>
      </c>
      <c r="F14" s="30"/>
      <c r="G14" s="31"/>
      <c r="H14" s="32"/>
      <c r="I14" s="33"/>
      <c r="J14" s="35">
        <v>2494</v>
      </c>
      <c r="K14" s="38">
        <v>1913</v>
      </c>
      <c r="L14" s="38">
        <v>2200</v>
      </c>
      <c r="M14" s="38">
        <v>2632</v>
      </c>
      <c r="N14" s="38">
        <v>3036</v>
      </c>
      <c r="O14" s="38">
        <v>3516</v>
      </c>
      <c r="P14" s="37"/>
    </row>
    <row r="15" spans="1:16" ht="12.75" customHeight="1" x14ac:dyDescent="0.2">
      <c r="A15">
        <v>9</v>
      </c>
      <c r="B15" s="28" t="s">
        <v>14</v>
      </c>
      <c r="C15" s="28">
        <v>240</v>
      </c>
      <c r="D15" s="28">
        <v>351</v>
      </c>
      <c r="E15" s="29">
        <v>3200</v>
      </c>
      <c r="F15" s="30"/>
      <c r="G15" s="31"/>
      <c r="H15" s="32"/>
      <c r="I15" s="33"/>
      <c r="J15" s="35">
        <v>69800</v>
      </c>
      <c r="K15" s="38">
        <v>65612</v>
      </c>
      <c r="L15" s="38">
        <v>32806</v>
      </c>
      <c r="M15" s="38">
        <v>32806</v>
      </c>
      <c r="N15" s="38">
        <v>32806</v>
      </c>
      <c r="O15" s="38">
        <v>32806</v>
      </c>
      <c r="P15" s="37"/>
    </row>
    <row r="16" spans="1:16" ht="12.75" customHeight="1" x14ac:dyDescent="0.2">
      <c r="A16">
        <v>10</v>
      </c>
      <c r="B16" s="28" t="s">
        <v>15</v>
      </c>
      <c r="C16" s="28">
        <f>[1]Revenues!C16</f>
        <v>240</v>
      </c>
      <c r="D16" s="28">
        <v>353</v>
      </c>
      <c r="E16" s="29">
        <f>[1]Revenues!E16</f>
        <v>3200</v>
      </c>
      <c r="F16" s="30"/>
      <c r="G16" s="31"/>
      <c r="H16" s="32"/>
      <c r="I16" s="33"/>
      <c r="J16" s="35">
        <v>71749</v>
      </c>
      <c r="K16" s="38">
        <v>67444</v>
      </c>
      <c r="L16" s="38">
        <v>33722</v>
      </c>
      <c r="M16" s="38">
        <v>33722</v>
      </c>
      <c r="N16" s="38">
        <v>33722</v>
      </c>
      <c r="O16" s="38">
        <v>33722</v>
      </c>
      <c r="P16" s="37"/>
    </row>
    <row r="17" spans="1:16" ht="12.75" customHeight="1" x14ac:dyDescent="0.2">
      <c r="A17">
        <v>11</v>
      </c>
      <c r="B17" s="28" t="s">
        <v>16</v>
      </c>
      <c r="C17" s="28">
        <v>240</v>
      </c>
      <c r="D17" s="28">
        <v>390</v>
      </c>
      <c r="E17" s="29">
        <v>3200</v>
      </c>
      <c r="F17" s="30"/>
      <c r="G17" s="31"/>
      <c r="H17" s="32"/>
      <c r="I17" s="33"/>
      <c r="J17" s="35">
        <v>13411</v>
      </c>
      <c r="K17" s="38">
        <v>9400</v>
      </c>
      <c r="L17" s="38">
        <v>4700</v>
      </c>
      <c r="M17" s="38">
        <v>4700</v>
      </c>
      <c r="N17" s="38">
        <v>4700</v>
      </c>
      <c r="O17" s="38">
        <v>4700</v>
      </c>
      <c r="P17" s="37"/>
    </row>
    <row r="18" spans="1:16" ht="12.75" customHeight="1" x14ac:dyDescent="0.2">
      <c r="A18">
        <v>12</v>
      </c>
      <c r="B18" s="39" t="s">
        <v>17</v>
      </c>
      <c r="C18" s="40"/>
      <c r="D18" s="41"/>
      <c r="E18" s="40"/>
      <c r="F18" s="40"/>
      <c r="G18" s="42"/>
      <c r="H18" s="41"/>
      <c r="I18" s="43"/>
      <c r="J18" s="44">
        <f t="shared" ref="J18:O18" si="0">SUM(J7:J17)</f>
        <v>3178096</v>
      </c>
      <c r="K18" s="44">
        <f t="shared" si="0"/>
        <v>3059349</v>
      </c>
      <c r="L18" s="44">
        <f t="shared" si="0"/>
        <v>4434513</v>
      </c>
      <c r="M18" s="44">
        <f t="shared" si="0"/>
        <v>4877489</v>
      </c>
      <c r="N18" s="44">
        <f t="shared" si="0"/>
        <v>5218311</v>
      </c>
      <c r="O18" s="44">
        <f t="shared" si="0"/>
        <v>5457085</v>
      </c>
      <c r="P18" s="37"/>
    </row>
    <row r="19" spans="1:16" ht="12.75" customHeight="1" x14ac:dyDescent="0.2">
      <c r="A19">
        <v>13</v>
      </c>
      <c r="B19" s="28" t="str">
        <f>[1]Revenues!B19</f>
        <v>Title I - School Improvement, 1003(a)</v>
      </c>
      <c r="C19" s="29">
        <f>[1]Revenues!C19</f>
        <v>280</v>
      </c>
      <c r="D19" s="29">
        <f>[1]Revenues!D19</f>
        <v>624</v>
      </c>
      <c r="E19" s="29">
        <f>[1]Revenues!E19</f>
        <v>4500</v>
      </c>
      <c r="F19" s="30"/>
      <c r="G19" s="31"/>
      <c r="H19" s="32"/>
      <c r="I19" s="33"/>
      <c r="J19" s="45">
        <v>284434</v>
      </c>
      <c r="K19" s="46">
        <v>284434</v>
      </c>
      <c r="L19" s="46">
        <v>142217</v>
      </c>
      <c r="M19" s="46">
        <v>142217</v>
      </c>
      <c r="N19" s="46">
        <v>142217</v>
      </c>
      <c r="O19" s="46">
        <v>142217</v>
      </c>
      <c r="P19" s="37"/>
    </row>
    <row r="20" spans="1:16" ht="12.75" customHeight="1" x14ac:dyDescent="0.2">
      <c r="A20">
        <v>14</v>
      </c>
      <c r="B20" s="28" t="str">
        <f>[1]Revenues!B20</f>
        <v>Title I - IASA(ESEA) A Helping Disadvantaged Students Meet High Standards/School Imprvmnt</v>
      </c>
      <c r="C20" s="29">
        <f>[1]Revenues!C20</f>
        <v>280</v>
      </c>
      <c r="D20" s="29">
        <f>[1]Revenues!D20</f>
        <v>633</v>
      </c>
      <c r="E20" s="29">
        <f>[1]Revenues!E20</f>
        <v>4500</v>
      </c>
      <c r="F20" s="30"/>
      <c r="G20" s="31"/>
      <c r="H20" s="32"/>
      <c r="I20" s="33"/>
      <c r="J20" s="45">
        <v>193199</v>
      </c>
      <c r="K20" s="46">
        <v>170000</v>
      </c>
      <c r="L20" s="46">
        <v>85000</v>
      </c>
      <c r="M20" s="46">
        <v>85000</v>
      </c>
      <c r="N20" s="46">
        <v>85000</v>
      </c>
      <c r="O20" s="46">
        <v>85000</v>
      </c>
      <c r="P20" s="37"/>
    </row>
    <row r="21" spans="1:16" ht="12.75" customHeight="1" x14ac:dyDescent="0.2">
      <c r="A21">
        <v>15</v>
      </c>
      <c r="B21" s="28" t="str">
        <f>[1]Revenues!B21</f>
        <v xml:space="preserve">SPED- IDEA Part B                            </v>
      </c>
      <c r="C21" s="29">
        <f>[1]Revenues!C21</f>
        <v>280</v>
      </c>
      <c r="D21" s="29">
        <f>[1]Revenues!D21</f>
        <v>639</v>
      </c>
      <c r="E21" s="29">
        <f>[1]Revenues!E21</f>
        <v>4500</v>
      </c>
      <c r="F21" s="30"/>
      <c r="G21" s="31"/>
      <c r="H21" s="32"/>
      <c r="I21" s="33"/>
      <c r="J21" s="35">
        <v>81839</v>
      </c>
      <c r="K21" s="36">
        <v>80439</v>
      </c>
      <c r="L21" s="36">
        <v>40219.5</v>
      </c>
      <c r="M21" s="36">
        <v>80439</v>
      </c>
      <c r="N21" s="36">
        <v>80439</v>
      </c>
      <c r="O21" s="36">
        <v>80439</v>
      </c>
      <c r="P21" s="37"/>
    </row>
    <row r="22" spans="1:16" ht="12.75" customHeight="1" x14ac:dyDescent="0.2">
      <c r="A22">
        <v>16</v>
      </c>
      <c r="B22" s="28" t="s">
        <v>18</v>
      </c>
      <c r="C22" s="29">
        <f>[1]Revenues!C22</f>
        <v>280</v>
      </c>
      <c r="D22" s="29">
        <v>658</v>
      </c>
      <c r="E22" s="29">
        <f>[1]Revenues!E22</f>
        <v>4500</v>
      </c>
      <c r="F22" s="30"/>
      <c r="G22" s="31"/>
      <c r="H22" s="32"/>
      <c r="I22" s="33"/>
      <c r="J22" s="45">
        <v>6733</v>
      </c>
      <c r="K22" s="46">
        <v>6733</v>
      </c>
      <c r="L22" s="46">
        <v>3367</v>
      </c>
      <c r="M22" s="46">
        <v>3367</v>
      </c>
      <c r="N22" s="46">
        <v>3367</v>
      </c>
      <c r="O22" s="46">
        <v>3367</v>
      </c>
      <c r="P22" s="37"/>
    </row>
    <row r="23" spans="1:16" ht="12.75" customHeight="1" x14ac:dyDescent="0.2">
      <c r="A23">
        <v>17</v>
      </c>
      <c r="B23" s="28" t="s">
        <v>19</v>
      </c>
      <c r="C23" s="29">
        <f>[1]Revenues!C23</f>
        <v>280</v>
      </c>
      <c r="D23" s="29">
        <v>659</v>
      </c>
      <c r="E23" s="29">
        <f>[1]Revenues!E23</f>
        <v>4500</v>
      </c>
      <c r="F23" s="30"/>
      <c r="G23" s="31"/>
      <c r="H23" s="32"/>
      <c r="I23" s="33"/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37"/>
    </row>
    <row r="24" spans="1:16" ht="12.75" customHeight="1" x14ac:dyDescent="0.2">
      <c r="A24">
        <v>18</v>
      </c>
      <c r="B24" s="28" t="s">
        <v>20</v>
      </c>
      <c r="C24" s="29">
        <v>280</v>
      </c>
      <c r="D24" s="29">
        <v>650</v>
      </c>
      <c r="E24" s="29">
        <v>4500</v>
      </c>
      <c r="F24" s="30"/>
      <c r="G24" s="31"/>
      <c r="H24" s="32"/>
      <c r="I24" s="33"/>
      <c r="J24" s="45">
        <v>44508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37"/>
    </row>
    <row r="25" spans="1:16" ht="12.75" customHeight="1" x14ac:dyDescent="0.2">
      <c r="A25">
        <v>19</v>
      </c>
      <c r="B25" s="28" t="s">
        <v>21</v>
      </c>
      <c r="C25" s="29">
        <f>[1]Revenues!C25</f>
        <v>280</v>
      </c>
      <c r="D25" s="29">
        <f>[1]Revenues!D25</f>
        <v>709</v>
      </c>
      <c r="E25" s="29">
        <f>[1]Revenues!E25</f>
        <v>4500</v>
      </c>
      <c r="F25" s="30"/>
      <c r="G25" s="31"/>
      <c r="H25" s="32"/>
      <c r="I25" s="33"/>
      <c r="J25" s="45">
        <v>25001</v>
      </c>
      <c r="K25" s="46">
        <v>25000</v>
      </c>
      <c r="L25" s="46">
        <v>12500</v>
      </c>
      <c r="M25" s="46">
        <v>12500</v>
      </c>
      <c r="N25" s="46">
        <v>12500</v>
      </c>
      <c r="O25" s="46">
        <v>12500</v>
      </c>
      <c r="P25" s="37"/>
    </row>
    <row r="26" spans="1:16" ht="12.75" customHeight="1" x14ac:dyDescent="0.2">
      <c r="A26">
        <v>20</v>
      </c>
      <c r="B26" s="28" t="s">
        <v>22</v>
      </c>
      <c r="C26" s="29">
        <f>[1]Revenues!C26</f>
        <v>280</v>
      </c>
      <c r="D26" s="29">
        <v>715</v>
      </c>
      <c r="E26" s="29">
        <f>[1]Revenues!E26</f>
        <v>4500</v>
      </c>
      <c r="F26" s="30"/>
      <c r="G26" s="31"/>
      <c r="H26" s="32"/>
      <c r="I26" s="33"/>
      <c r="J26" s="45">
        <v>24300</v>
      </c>
      <c r="K26" s="46">
        <v>20000</v>
      </c>
      <c r="L26" s="46">
        <v>10000</v>
      </c>
      <c r="M26" s="46">
        <v>10000</v>
      </c>
      <c r="N26" s="46">
        <v>10000</v>
      </c>
      <c r="O26" s="46">
        <v>10000</v>
      </c>
      <c r="P26" s="37"/>
    </row>
    <row r="27" spans="1:16" ht="12.75" customHeight="1" x14ac:dyDescent="0.2">
      <c r="A27">
        <v>21</v>
      </c>
      <c r="B27" s="39" t="s">
        <v>23</v>
      </c>
      <c r="C27" s="40"/>
      <c r="D27" s="40"/>
      <c r="E27" s="40"/>
      <c r="F27" s="40"/>
      <c r="G27" s="42"/>
      <c r="H27" s="41"/>
      <c r="I27" s="43"/>
      <c r="J27" s="44">
        <f t="shared" ref="J27:O27" si="1">SUM(J19:J26)</f>
        <v>660014</v>
      </c>
      <c r="K27" s="44">
        <f t="shared" si="1"/>
        <v>586606</v>
      </c>
      <c r="L27" s="44">
        <f t="shared" si="1"/>
        <v>293303.5</v>
      </c>
      <c r="M27" s="44">
        <f t="shared" si="1"/>
        <v>333523</v>
      </c>
      <c r="N27" s="44">
        <f t="shared" si="1"/>
        <v>333523</v>
      </c>
      <c r="O27" s="44">
        <f t="shared" si="1"/>
        <v>333523</v>
      </c>
      <c r="P27" s="37"/>
    </row>
    <row r="28" spans="1:16" ht="12.75" customHeight="1" x14ac:dyDescent="0.2">
      <c r="A28">
        <v>22</v>
      </c>
      <c r="B28" s="28" t="str">
        <f>[1]Revenues!B28</f>
        <v xml:space="preserve">Interest Income                                   </v>
      </c>
      <c r="C28" s="29">
        <f>[1]Revenues!C28</f>
        <v>100</v>
      </c>
      <c r="D28" s="47" t="str">
        <f>[1]Revenues!D28</f>
        <v>000</v>
      </c>
      <c r="E28" s="48">
        <f>[1]Revenues!E28</f>
        <v>1510</v>
      </c>
      <c r="F28" s="30"/>
      <c r="G28" s="31"/>
      <c r="H28" s="32"/>
      <c r="I28" s="33"/>
      <c r="J28" s="34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7"/>
    </row>
    <row r="29" spans="1:16" ht="12.75" customHeight="1" x14ac:dyDescent="0.2">
      <c r="A29">
        <v>23</v>
      </c>
      <c r="B29" s="28" t="str">
        <f>[1]Revenues!B29</f>
        <v>Other Fees</v>
      </c>
      <c r="C29" s="29">
        <f>[1]Revenues!C29</f>
        <v>100</v>
      </c>
      <c r="D29" s="49" t="str">
        <f>[1]Revenues!D29</f>
        <v>000</v>
      </c>
      <c r="E29" s="48">
        <f>[1]Revenues!E29</f>
        <v>1740</v>
      </c>
      <c r="F29" s="30"/>
      <c r="G29" s="31"/>
      <c r="H29" s="32"/>
      <c r="I29" s="33"/>
      <c r="J29" s="34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7"/>
    </row>
    <row r="30" spans="1:16" ht="12.75" customHeight="1" x14ac:dyDescent="0.2">
      <c r="A30">
        <v>24</v>
      </c>
      <c r="B30" s="28" t="str">
        <f>[1]Revenues!B30</f>
        <v xml:space="preserve">OTHER ACTIVITY FEES </v>
      </c>
      <c r="C30" s="29">
        <f>[1]Revenues!C30</f>
        <v>100</v>
      </c>
      <c r="D30" s="47" t="str">
        <f>[1]Revenues!D30</f>
        <v>000</v>
      </c>
      <c r="E30" s="29">
        <f>[1]Revenues!E30</f>
        <v>1790</v>
      </c>
      <c r="F30" s="30"/>
      <c r="G30" s="31"/>
      <c r="H30" s="32"/>
      <c r="I30" s="33"/>
      <c r="J30" s="34">
        <v>500</v>
      </c>
      <c r="K30" s="38">
        <v>500</v>
      </c>
      <c r="L30" s="38">
        <v>500</v>
      </c>
      <c r="M30" s="38">
        <v>500</v>
      </c>
      <c r="N30" s="38">
        <v>500</v>
      </c>
      <c r="O30" s="38">
        <v>500</v>
      </c>
      <c r="P30" s="37"/>
    </row>
    <row r="31" spans="1:16" ht="12.75" customHeight="1" x14ac:dyDescent="0.2">
      <c r="A31">
        <v>25</v>
      </c>
      <c r="B31" s="28" t="s">
        <v>24</v>
      </c>
      <c r="C31" s="29">
        <v>100</v>
      </c>
      <c r="D31" s="49" t="s">
        <v>25</v>
      </c>
      <c r="E31" s="29">
        <v>1900</v>
      </c>
      <c r="F31" s="30"/>
      <c r="G31" s="31"/>
      <c r="H31" s="32"/>
      <c r="I31" s="33"/>
      <c r="J31" s="34">
        <v>200</v>
      </c>
      <c r="K31" s="38">
        <v>200</v>
      </c>
      <c r="L31" s="38">
        <v>200</v>
      </c>
      <c r="M31" s="38">
        <v>200</v>
      </c>
      <c r="N31" s="38">
        <v>200</v>
      </c>
      <c r="O31" s="38">
        <v>200</v>
      </c>
      <c r="P31" s="37"/>
    </row>
    <row r="32" spans="1:16" ht="12.75" customHeight="1" x14ac:dyDescent="0.2">
      <c r="A32">
        <v>26</v>
      </c>
      <c r="B32" s="28" t="s">
        <v>26</v>
      </c>
      <c r="C32" s="29">
        <v>600</v>
      </c>
      <c r="D32" s="49" t="s">
        <v>25</v>
      </c>
      <c r="E32" s="29">
        <v>1750</v>
      </c>
      <c r="F32" s="30"/>
      <c r="G32" s="31"/>
      <c r="H32" s="32"/>
      <c r="I32" s="33"/>
      <c r="J32" s="34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7"/>
    </row>
    <row r="33" spans="1:16" ht="12.75" customHeight="1" x14ac:dyDescent="0.2">
      <c r="A33">
        <v>27</v>
      </c>
      <c r="B33" s="28" t="str">
        <f>[1]Revenues!B33</f>
        <v xml:space="preserve">GIFTS &amp; DONATIONS FROM LOCAL COMMUNITY            </v>
      </c>
      <c r="C33" s="29">
        <f>[1]Revenues!C33</f>
        <v>260</v>
      </c>
      <c r="D33" s="48" t="str">
        <f>[1]Revenues!D33</f>
        <v>000</v>
      </c>
      <c r="E33" s="29">
        <f>[1]Revenues!E33</f>
        <v>1920</v>
      </c>
      <c r="F33" s="30"/>
      <c r="G33" s="31"/>
      <c r="H33" s="32"/>
      <c r="I33" s="33"/>
      <c r="J33" s="34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7"/>
    </row>
    <row r="34" spans="1:16" ht="12.75" customHeight="1" x14ac:dyDescent="0.2">
      <c r="A34">
        <v>28</v>
      </c>
      <c r="B34" s="28" t="str">
        <f>[1]Revenues!B34</f>
        <v>Textbook Sales &amp; Rentals</v>
      </c>
      <c r="C34" s="29">
        <f>[1]Revenues!C34</f>
        <v>100</v>
      </c>
      <c r="D34" s="47" t="str">
        <f>[1]Revenues!D34</f>
        <v>000</v>
      </c>
      <c r="E34" s="29">
        <f>[1]Revenues!E34</f>
        <v>1940</v>
      </c>
      <c r="F34" s="30"/>
      <c r="G34" s="31"/>
      <c r="H34" s="32"/>
      <c r="I34" s="33"/>
      <c r="J34" s="34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7"/>
    </row>
    <row r="35" spans="1:16" ht="12.75" customHeight="1" x14ac:dyDescent="0.2">
      <c r="A35">
        <v>29</v>
      </c>
      <c r="B35" s="28" t="str">
        <f>[1]Revenues!B35</f>
        <v>Book Deposit</v>
      </c>
      <c r="C35" s="29">
        <f>[1]Revenues!C35</f>
        <v>100</v>
      </c>
      <c r="D35" s="47" t="str">
        <f>[1]Revenues!D35</f>
        <v>000</v>
      </c>
      <c r="E35" s="29">
        <f>[1]Revenues!E35</f>
        <v>1950</v>
      </c>
      <c r="F35" s="30"/>
      <c r="G35" s="31"/>
      <c r="H35" s="32"/>
      <c r="I35" s="33"/>
      <c r="J35" s="34">
        <v>1065</v>
      </c>
      <c r="K35" s="38">
        <v>1065</v>
      </c>
      <c r="L35" s="38">
        <v>1065</v>
      </c>
      <c r="M35" s="38">
        <v>1065</v>
      </c>
      <c r="N35" s="38">
        <v>1065</v>
      </c>
      <c r="O35" s="38">
        <v>1065</v>
      </c>
      <c r="P35" s="37"/>
    </row>
    <row r="36" spans="1:16" ht="12.75" customHeight="1" x14ac:dyDescent="0.2">
      <c r="A36">
        <v>30</v>
      </c>
      <c r="B36" s="28" t="str">
        <f>[1]Revenues!B36</f>
        <v>Refund of Prior Year Expenses</v>
      </c>
      <c r="C36" s="29">
        <f>[1]Revenues!C36</f>
        <v>100</v>
      </c>
      <c r="D36" s="47" t="str">
        <f>[1]Revenues!D36</f>
        <v>000</v>
      </c>
      <c r="E36" s="29">
        <f>[1]Revenues!E36</f>
        <v>1980</v>
      </c>
      <c r="F36" s="30"/>
      <c r="G36" s="31"/>
      <c r="H36" s="32"/>
      <c r="I36" s="33"/>
      <c r="J36" s="34">
        <v>3300</v>
      </c>
      <c r="K36" s="38">
        <v>3300</v>
      </c>
      <c r="L36" s="38">
        <v>3300</v>
      </c>
      <c r="M36" s="38">
        <v>3300</v>
      </c>
      <c r="N36" s="38">
        <v>3300</v>
      </c>
      <c r="O36" s="38">
        <v>3300</v>
      </c>
      <c r="P36" s="37"/>
    </row>
    <row r="37" spans="1:16" ht="12.75" customHeight="1" x14ac:dyDescent="0.2">
      <c r="A37">
        <v>31</v>
      </c>
      <c r="B37" s="28" t="s">
        <v>27</v>
      </c>
      <c r="C37" s="29">
        <v>900</v>
      </c>
      <c r="D37" s="49" t="s">
        <v>25</v>
      </c>
      <c r="E37" s="29">
        <v>6000</v>
      </c>
      <c r="F37" s="30"/>
      <c r="G37" s="31"/>
      <c r="H37" s="32"/>
      <c r="I37" s="33"/>
      <c r="J37" s="34">
        <v>8400</v>
      </c>
      <c r="K37" s="38">
        <v>8400</v>
      </c>
      <c r="L37" s="38">
        <v>8400</v>
      </c>
      <c r="M37" s="38">
        <v>8400</v>
      </c>
      <c r="N37" s="38">
        <v>8400</v>
      </c>
      <c r="O37" s="38">
        <v>8400</v>
      </c>
      <c r="P37" s="37"/>
    </row>
    <row r="38" spans="1:16" ht="12.75" customHeight="1" x14ac:dyDescent="0.2">
      <c r="A38">
        <v>32</v>
      </c>
      <c r="B38" s="50" t="s">
        <v>28</v>
      </c>
      <c r="C38" s="51"/>
      <c r="D38" s="51"/>
      <c r="E38" s="52"/>
      <c r="F38" s="51"/>
      <c r="G38" s="51"/>
      <c r="H38" s="51"/>
      <c r="I38" s="53"/>
      <c r="J38" s="44">
        <f t="shared" ref="J38:O38" si="2">SUM(J28:J37)</f>
        <v>13465</v>
      </c>
      <c r="K38" s="44">
        <f t="shared" si="2"/>
        <v>13465</v>
      </c>
      <c r="L38" s="44">
        <f t="shared" si="2"/>
        <v>13465</v>
      </c>
      <c r="M38" s="44">
        <f t="shared" si="2"/>
        <v>13465</v>
      </c>
      <c r="N38" s="44">
        <f t="shared" si="2"/>
        <v>13465</v>
      </c>
      <c r="O38" s="44">
        <f t="shared" si="2"/>
        <v>13465</v>
      </c>
      <c r="P38" s="37"/>
    </row>
    <row r="39" spans="1:16" ht="12.75" customHeight="1" thickBot="1" x14ac:dyDescent="0.25">
      <c r="A39">
        <v>33</v>
      </c>
      <c r="B39" s="54" t="s">
        <v>29</v>
      </c>
      <c r="C39" s="55"/>
      <c r="D39" s="55"/>
      <c r="E39" s="56"/>
      <c r="F39" s="55"/>
      <c r="G39" s="55"/>
      <c r="H39" s="55"/>
      <c r="I39" s="57"/>
      <c r="J39" s="58">
        <f t="shared" ref="J39:O39" si="3">SUM(J38,J27,J18)</f>
        <v>3851575</v>
      </c>
      <c r="K39" s="58">
        <f t="shared" si="3"/>
        <v>3659420</v>
      </c>
      <c r="L39" s="58">
        <f t="shared" si="3"/>
        <v>4741281.5</v>
      </c>
      <c r="M39" s="58">
        <f t="shared" si="3"/>
        <v>5224477</v>
      </c>
      <c r="N39" s="58">
        <f t="shared" si="3"/>
        <v>5565299</v>
      </c>
      <c r="O39" s="58">
        <f t="shared" si="3"/>
        <v>5804073</v>
      </c>
      <c r="P39" s="37"/>
    </row>
    <row r="40" spans="1:16" ht="13.5" thickTop="1" x14ac:dyDescent="0.2">
      <c r="A40">
        <v>34</v>
      </c>
      <c r="B40" s="28" t="s">
        <v>30</v>
      </c>
      <c r="C40" s="59"/>
      <c r="D40" s="60"/>
      <c r="E40" s="60"/>
      <c r="F40" s="61"/>
      <c r="G40" s="62"/>
      <c r="H40" s="48" t="s">
        <v>31</v>
      </c>
      <c r="I40" s="49" t="s">
        <v>32</v>
      </c>
      <c r="J40" s="34">
        <v>714277</v>
      </c>
      <c r="K40" s="38">
        <v>624041</v>
      </c>
      <c r="L40" s="38">
        <v>580924.63500000001</v>
      </c>
      <c r="M40" s="38">
        <v>597844.77000000014</v>
      </c>
      <c r="N40" s="38">
        <v>614764.90500000003</v>
      </c>
      <c r="O40" s="38">
        <v>648605.17499999993</v>
      </c>
      <c r="P40" s="37"/>
    </row>
    <row r="41" spans="1:16" x14ac:dyDescent="0.2">
      <c r="A41">
        <v>35</v>
      </c>
      <c r="B41" s="28"/>
      <c r="C41" s="59"/>
      <c r="D41" s="60"/>
      <c r="E41" s="60"/>
      <c r="F41" s="61"/>
      <c r="G41" s="62"/>
      <c r="H41" s="48" t="s">
        <v>31</v>
      </c>
      <c r="I41" s="49" t="s">
        <v>33</v>
      </c>
      <c r="J41" s="34"/>
      <c r="K41" s="38"/>
      <c r="L41" s="38">
        <v>92700</v>
      </c>
      <c r="M41" s="38">
        <v>283500</v>
      </c>
      <c r="N41" s="38">
        <v>441450</v>
      </c>
      <c r="O41" s="38">
        <v>569249.99999999988</v>
      </c>
      <c r="P41" s="37"/>
    </row>
    <row r="42" spans="1:16" x14ac:dyDescent="0.2">
      <c r="A42">
        <v>36</v>
      </c>
      <c r="B42" s="28" t="s">
        <v>34</v>
      </c>
      <c r="C42" s="59"/>
      <c r="D42" s="60"/>
      <c r="E42" s="60"/>
      <c r="F42" s="61"/>
      <c r="G42" s="62"/>
      <c r="H42" s="48" t="s">
        <v>35</v>
      </c>
      <c r="I42" s="49" t="s">
        <v>32</v>
      </c>
      <c r="J42" s="34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7"/>
    </row>
    <row r="43" spans="1:16" x14ac:dyDescent="0.2">
      <c r="A43">
        <v>37</v>
      </c>
      <c r="B43" s="28"/>
      <c r="C43" s="59"/>
      <c r="D43" s="60"/>
      <c r="E43" s="60"/>
      <c r="F43" s="61"/>
      <c r="G43" s="62"/>
      <c r="H43" s="48" t="s">
        <v>35</v>
      </c>
      <c r="I43" s="49" t="s">
        <v>33</v>
      </c>
      <c r="J43" s="34"/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7"/>
    </row>
    <row r="44" spans="1:16" x14ac:dyDescent="0.2">
      <c r="A44">
        <v>38</v>
      </c>
      <c r="B44" s="28" t="s">
        <v>36</v>
      </c>
      <c r="C44" s="59"/>
      <c r="D44" s="60"/>
      <c r="E44" s="60"/>
      <c r="F44" s="61"/>
      <c r="G44" s="62"/>
      <c r="H44" s="48" t="s">
        <v>37</v>
      </c>
      <c r="I44" s="49" t="s">
        <v>32</v>
      </c>
      <c r="J44" s="34">
        <v>298401</v>
      </c>
      <c r="K44" s="38">
        <v>319910</v>
      </c>
      <c r="L44" s="38">
        <v>190457.3</v>
      </c>
      <c r="M44" s="38">
        <v>196004.6</v>
      </c>
      <c r="N44" s="38">
        <v>201551.90000000002</v>
      </c>
      <c r="O44" s="38">
        <v>212646.5</v>
      </c>
      <c r="P44" s="37"/>
    </row>
    <row r="45" spans="1:16" x14ac:dyDescent="0.2">
      <c r="A45">
        <v>39</v>
      </c>
      <c r="B45" s="28"/>
      <c r="C45" s="59"/>
      <c r="D45" s="60"/>
      <c r="E45" s="60"/>
      <c r="F45" s="61"/>
      <c r="G45" s="62"/>
      <c r="H45" s="48" t="s">
        <v>37</v>
      </c>
      <c r="I45" s="49" t="s">
        <v>33</v>
      </c>
      <c r="J45" s="34"/>
      <c r="K45" s="38"/>
      <c r="L45" s="38">
        <v>139050</v>
      </c>
      <c r="M45" s="38">
        <v>143100</v>
      </c>
      <c r="N45" s="38">
        <v>147150</v>
      </c>
      <c r="O45" s="38">
        <v>155250</v>
      </c>
      <c r="P45" s="37"/>
    </row>
    <row r="46" spans="1:16" x14ac:dyDescent="0.2">
      <c r="A46">
        <v>40</v>
      </c>
      <c r="B46" s="28" t="s">
        <v>38</v>
      </c>
      <c r="C46" s="59"/>
      <c r="D46" s="60"/>
      <c r="E46" s="60"/>
      <c r="F46" s="61"/>
      <c r="G46" s="62"/>
      <c r="H46" s="48" t="s">
        <v>39</v>
      </c>
      <c r="I46" s="49" t="s">
        <v>32</v>
      </c>
      <c r="J46" s="34">
        <v>264807</v>
      </c>
      <c r="K46" s="38">
        <v>273577</v>
      </c>
      <c r="L46" s="38">
        <v>282082.73962499999</v>
      </c>
      <c r="M46" s="38">
        <v>290298.74174999999</v>
      </c>
      <c r="N46" s="38">
        <v>298514.74387500004</v>
      </c>
      <c r="O46" s="38">
        <v>314946.74812500004</v>
      </c>
      <c r="P46" s="37"/>
    </row>
    <row r="47" spans="1:16" x14ac:dyDescent="0.2">
      <c r="A47">
        <v>41</v>
      </c>
      <c r="B47" s="28"/>
      <c r="C47" s="59"/>
      <c r="D47" s="60"/>
      <c r="E47" s="60"/>
      <c r="F47" s="61"/>
      <c r="G47" s="62"/>
      <c r="H47" s="48" t="s">
        <v>39</v>
      </c>
      <c r="I47" s="49" t="s">
        <v>33</v>
      </c>
      <c r="J47" s="34"/>
      <c r="K47" s="38"/>
      <c r="L47" s="38">
        <v>97850</v>
      </c>
      <c r="M47" s="38">
        <v>201400</v>
      </c>
      <c r="N47" s="38">
        <v>256150</v>
      </c>
      <c r="O47" s="38">
        <v>270249.99999999994</v>
      </c>
      <c r="P47" s="37"/>
    </row>
    <row r="48" spans="1:16" x14ac:dyDescent="0.2">
      <c r="A48">
        <v>42</v>
      </c>
      <c r="B48" s="64" t="s">
        <v>40</v>
      </c>
      <c r="C48" s="65"/>
      <c r="D48" s="66"/>
      <c r="E48" s="66"/>
      <c r="F48" s="67"/>
      <c r="G48" s="68"/>
      <c r="H48" s="69"/>
      <c r="I48" s="70"/>
      <c r="J48" s="71">
        <f>SUM(J40:J47)</f>
        <v>1277485</v>
      </c>
      <c r="K48" s="71">
        <f t="shared" ref="K48:O48" si="4">SUM(K40:K47)</f>
        <v>1217528</v>
      </c>
      <c r="L48" s="71">
        <f t="shared" si="4"/>
        <v>1383064.674625</v>
      </c>
      <c r="M48" s="71">
        <f t="shared" si="4"/>
        <v>1712148.1117500002</v>
      </c>
      <c r="N48" s="71">
        <f t="shared" si="4"/>
        <v>1959581.5488750003</v>
      </c>
      <c r="O48" s="71">
        <f t="shared" si="4"/>
        <v>2170948.4231249997</v>
      </c>
      <c r="P48" s="37"/>
    </row>
    <row r="49" spans="1:16" x14ac:dyDescent="0.2">
      <c r="A49">
        <v>43</v>
      </c>
      <c r="B49" s="28" t="s">
        <v>41</v>
      </c>
      <c r="C49" s="59"/>
      <c r="D49" s="60"/>
      <c r="E49" s="60"/>
      <c r="F49" s="61"/>
      <c r="G49" s="62"/>
      <c r="H49" s="48" t="s">
        <v>42</v>
      </c>
      <c r="I49" s="49" t="s">
        <v>32</v>
      </c>
      <c r="J49" s="34">
        <v>124048</v>
      </c>
      <c r="K49" s="38">
        <v>135669</v>
      </c>
      <c r="L49" s="38">
        <v>139820.69750000001</v>
      </c>
      <c r="M49" s="38">
        <v>143893.14499999999</v>
      </c>
      <c r="N49" s="38">
        <v>147965.5925</v>
      </c>
      <c r="O49" s="38">
        <v>156110.48749999999</v>
      </c>
      <c r="P49" s="37"/>
    </row>
    <row r="50" spans="1:16" x14ac:dyDescent="0.2">
      <c r="A50">
        <v>44</v>
      </c>
      <c r="B50" s="28"/>
      <c r="C50" s="59"/>
      <c r="D50" s="60"/>
      <c r="E50" s="60"/>
      <c r="F50" s="61"/>
      <c r="G50" s="62"/>
      <c r="H50" s="48" t="s">
        <v>42</v>
      </c>
      <c r="I50" s="49" t="s">
        <v>33</v>
      </c>
      <c r="J50" s="34"/>
      <c r="K50" s="38"/>
      <c r="L50" s="38">
        <v>52736</v>
      </c>
      <c r="M50" s="38">
        <v>54272</v>
      </c>
      <c r="N50" s="38">
        <v>83712.000000000015</v>
      </c>
      <c r="O50" s="38">
        <v>117759.99999999999</v>
      </c>
      <c r="P50" s="37"/>
    </row>
    <row r="51" spans="1:16" x14ac:dyDescent="0.2">
      <c r="A51">
        <v>45</v>
      </c>
      <c r="B51" s="28" t="s">
        <v>43</v>
      </c>
      <c r="C51" s="59"/>
      <c r="D51" s="60"/>
      <c r="E51" s="60"/>
      <c r="F51" s="61"/>
      <c r="G51" s="62"/>
      <c r="H51" s="48" t="s">
        <v>44</v>
      </c>
      <c r="I51" s="49" t="s">
        <v>32</v>
      </c>
      <c r="J51" s="34">
        <v>61000</v>
      </c>
      <c r="K51" s="38">
        <v>142000</v>
      </c>
      <c r="L51" s="38">
        <v>146260</v>
      </c>
      <c r="M51" s="38">
        <v>150520</v>
      </c>
      <c r="N51" s="38">
        <v>154780</v>
      </c>
      <c r="O51" s="38">
        <v>163300</v>
      </c>
      <c r="P51" s="37"/>
    </row>
    <row r="52" spans="1:16" x14ac:dyDescent="0.2">
      <c r="A52">
        <v>46</v>
      </c>
      <c r="B52" s="28"/>
      <c r="C52" s="59"/>
      <c r="D52" s="60"/>
      <c r="E52" s="60"/>
      <c r="F52" s="61"/>
      <c r="G52" s="62"/>
      <c r="H52" s="48" t="s">
        <v>44</v>
      </c>
      <c r="I52" s="49" t="s">
        <v>33</v>
      </c>
      <c r="J52" s="34"/>
      <c r="K52" s="38"/>
      <c r="L52" s="38">
        <v>0</v>
      </c>
      <c r="M52" s="38">
        <v>0</v>
      </c>
      <c r="N52" s="38">
        <v>0</v>
      </c>
      <c r="O52" s="38">
        <v>0</v>
      </c>
      <c r="P52" s="37"/>
    </row>
    <row r="53" spans="1:16" x14ac:dyDescent="0.2">
      <c r="A53">
        <v>47</v>
      </c>
      <c r="B53" s="28" t="s">
        <v>45</v>
      </c>
      <c r="C53" s="59"/>
      <c r="D53" s="60"/>
      <c r="E53" s="60"/>
      <c r="F53" s="61"/>
      <c r="G53" s="62"/>
      <c r="H53" s="48" t="s">
        <v>46</v>
      </c>
      <c r="I53" s="49" t="s">
        <v>32</v>
      </c>
      <c r="J53" s="34">
        <v>349012</v>
      </c>
      <c r="K53" s="38">
        <v>304045</v>
      </c>
      <c r="L53" s="38">
        <v>313441.60859565006</v>
      </c>
      <c r="M53" s="38">
        <v>322570.97583630006</v>
      </c>
      <c r="N53" s="38">
        <v>331700.34307695006</v>
      </c>
      <c r="O53" s="38">
        <v>349959.07755824999</v>
      </c>
      <c r="P53" s="37"/>
    </row>
    <row r="54" spans="1:16" x14ac:dyDescent="0.2">
      <c r="A54">
        <v>48</v>
      </c>
      <c r="B54" s="28"/>
      <c r="C54" s="59"/>
      <c r="D54" s="60"/>
      <c r="E54" s="60"/>
      <c r="F54" s="61"/>
      <c r="G54" s="62"/>
      <c r="H54" s="48" t="s">
        <v>46</v>
      </c>
      <c r="I54" s="49" t="s">
        <v>33</v>
      </c>
      <c r="J54" s="34"/>
      <c r="K54" s="38"/>
      <c r="L54" s="38">
        <v>70040</v>
      </c>
      <c r="M54" s="38">
        <v>106000</v>
      </c>
      <c r="N54" s="38">
        <v>143880</v>
      </c>
      <c r="O54" s="38">
        <v>151800</v>
      </c>
      <c r="P54" s="37"/>
    </row>
    <row r="55" spans="1:16" x14ac:dyDescent="0.2">
      <c r="A55">
        <v>49</v>
      </c>
      <c r="B55" s="64" t="s">
        <v>47</v>
      </c>
      <c r="C55" s="65"/>
      <c r="D55" s="66"/>
      <c r="E55" s="66"/>
      <c r="F55" s="67"/>
      <c r="G55" s="68"/>
      <c r="H55" s="69"/>
      <c r="I55" s="70"/>
      <c r="J55" s="71">
        <f>SUM(J49:J54)</f>
        <v>534060</v>
      </c>
      <c r="K55" s="71">
        <f t="shared" ref="K55:O55" si="5">SUM(K49:K54)</f>
        <v>581714</v>
      </c>
      <c r="L55" s="71">
        <f t="shared" si="5"/>
        <v>722298.30609565007</v>
      </c>
      <c r="M55" s="71">
        <f t="shared" si="5"/>
        <v>777256.12083630008</v>
      </c>
      <c r="N55" s="71">
        <f t="shared" si="5"/>
        <v>862037.93557695008</v>
      </c>
      <c r="O55" s="71">
        <f t="shared" si="5"/>
        <v>938929.56505824998</v>
      </c>
      <c r="P55" s="37"/>
    </row>
    <row r="56" spans="1:16" x14ac:dyDescent="0.2">
      <c r="A56">
        <v>50</v>
      </c>
      <c r="B56" s="72" t="s">
        <v>48</v>
      </c>
      <c r="C56" s="73"/>
      <c r="D56" s="74"/>
      <c r="E56" s="74"/>
      <c r="F56" s="75"/>
      <c r="G56" s="76"/>
      <c r="H56" s="77"/>
      <c r="I56" s="78"/>
      <c r="J56" s="79">
        <f>SUM(J55,J48)</f>
        <v>1811545</v>
      </c>
      <c r="K56" s="79">
        <f t="shared" ref="K56:O56" si="6">SUM(K55,K48)</f>
        <v>1799242</v>
      </c>
      <c r="L56" s="79">
        <f t="shared" si="6"/>
        <v>2105362.9807206499</v>
      </c>
      <c r="M56" s="79">
        <f t="shared" si="6"/>
        <v>2489404.2325863</v>
      </c>
      <c r="N56" s="79">
        <f t="shared" si="6"/>
        <v>2821619.4844519505</v>
      </c>
      <c r="O56" s="79">
        <f t="shared" si="6"/>
        <v>3109877.9881832497</v>
      </c>
      <c r="P56" s="37"/>
    </row>
    <row r="57" spans="1:16" x14ac:dyDescent="0.2">
      <c r="A57">
        <v>51</v>
      </c>
      <c r="B57" s="28" t="s">
        <v>49</v>
      </c>
      <c r="C57" s="59"/>
      <c r="D57" s="60"/>
      <c r="E57" s="60"/>
      <c r="F57" s="61"/>
      <c r="G57" s="62"/>
      <c r="H57" s="48" t="s">
        <v>50</v>
      </c>
      <c r="I57" s="49" t="s">
        <v>32</v>
      </c>
      <c r="J57" s="34">
        <v>242007</v>
      </c>
      <c r="K57" s="38">
        <v>216623</v>
      </c>
      <c r="L57" s="38">
        <v>209668.80000000008</v>
      </c>
      <c r="M57" s="38">
        <v>213940.07553600002</v>
      </c>
      <c r="N57" s="38">
        <v>220358.27780208</v>
      </c>
      <c r="O57" s="38">
        <v>219142.50799351683</v>
      </c>
      <c r="P57" s="37"/>
    </row>
    <row r="58" spans="1:16" x14ac:dyDescent="0.2">
      <c r="A58">
        <v>52</v>
      </c>
      <c r="B58" s="28"/>
      <c r="C58" s="59"/>
      <c r="D58" s="60"/>
      <c r="E58" s="60"/>
      <c r="F58" s="61"/>
      <c r="G58" s="62"/>
      <c r="H58" s="48" t="s">
        <v>50</v>
      </c>
      <c r="I58" s="49" t="s">
        <v>33</v>
      </c>
      <c r="J58" s="34"/>
      <c r="K58" s="38"/>
      <c r="L58" s="38">
        <v>64461.355199999991</v>
      </c>
      <c r="M58" s="38">
        <v>118035.90374400001</v>
      </c>
      <c r="N58" s="38">
        <v>167168.34867744005</v>
      </c>
      <c r="O58" s="38">
        <v>195662.95356564003</v>
      </c>
      <c r="P58" s="37">
        <f>+M57+M58</f>
        <v>331975.97928000003</v>
      </c>
    </row>
    <row r="59" spans="1:16" x14ac:dyDescent="0.2">
      <c r="A59">
        <v>53</v>
      </c>
      <c r="B59" s="28" t="s">
        <v>51</v>
      </c>
      <c r="C59" s="59"/>
      <c r="D59" s="60"/>
      <c r="E59" s="60"/>
      <c r="F59" s="61"/>
      <c r="G59" s="62"/>
      <c r="H59" s="48" t="s">
        <v>52</v>
      </c>
      <c r="I59" s="49" t="s">
        <v>32</v>
      </c>
      <c r="J59" s="34">
        <v>3981</v>
      </c>
      <c r="K59" s="38">
        <v>405.05405999999999</v>
      </c>
      <c r="L59" s="38">
        <v>0</v>
      </c>
      <c r="M59" s="38">
        <v>0</v>
      </c>
      <c r="N59" s="38">
        <v>0</v>
      </c>
      <c r="O59" s="38">
        <v>0</v>
      </c>
      <c r="P59" s="37"/>
    </row>
    <row r="60" spans="1:16" x14ac:dyDescent="0.2">
      <c r="A60">
        <v>54</v>
      </c>
      <c r="B60" s="28"/>
      <c r="C60" s="59"/>
      <c r="D60" s="60"/>
      <c r="E60" s="60"/>
      <c r="F60" s="61"/>
      <c r="G60" s="62"/>
      <c r="H60" s="48" t="s">
        <v>52</v>
      </c>
      <c r="I60" s="49" t="s">
        <v>33</v>
      </c>
      <c r="J60" s="34"/>
      <c r="K60" s="38"/>
      <c r="L60" s="38">
        <v>0</v>
      </c>
      <c r="M60" s="38">
        <v>0</v>
      </c>
      <c r="N60" s="38">
        <v>0</v>
      </c>
      <c r="O60" s="38">
        <v>0</v>
      </c>
      <c r="P60" s="37"/>
    </row>
    <row r="61" spans="1:16" x14ac:dyDescent="0.2">
      <c r="A61">
        <v>55</v>
      </c>
      <c r="B61" s="28" t="s">
        <v>53</v>
      </c>
      <c r="C61" s="59"/>
      <c r="D61" s="60"/>
      <c r="E61" s="60"/>
      <c r="F61" s="61"/>
      <c r="G61" s="62"/>
      <c r="H61" s="48" t="s">
        <v>54</v>
      </c>
      <c r="I61" s="49" t="s">
        <v>32</v>
      </c>
      <c r="J61" s="34">
        <v>420679</v>
      </c>
      <c r="K61" s="38">
        <v>420293.15656261874</v>
      </c>
      <c r="L61" s="38">
        <v>392380.19295989914</v>
      </c>
      <c r="M61" s="38">
        <v>403808.74226941069</v>
      </c>
      <c r="N61" s="38">
        <v>415237.29157892242</v>
      </c>
      <c r="O61" s="38">
        <v>438094.39019794564</v>
      </c>
      <c r="P61" s="37"/>
    </row>
    <row r="62" spans="1:16" x14ac:dyDescent="0.2">
      <c r="A62">
        <v>56</v>
      </c>
      <c r="B62" s="28"/>
      <c r="C62" s="59"/>
      <c r="D62" s="60"/>
      <c r="E62" s="60"/>
      <c r="F62" s="61"/>
      <c r="G62" s="62"/>
      <c r="H62" s="48" t="s">
        <v>54</v>
      </c>
      <c r="I62" s="49" t="s">
        <v>33</v>
      </c>
      <c r="J62" s="34"/>
      <c r="K62" s="38"/>
      <c r="L62" s="38">
        <v>132319.98000000001</v>
      </c>
      <c r="M62" s="38">
        <v>230569.56</v>
      </c>
      <c r="N62" s="38">
        <v>313660.03499999997</v>
      </c>
      <c r="O62" s="38">
        <v>369810.67499999999</v>
      </c>
      <c r="P62" s="37"/>
    </row>
    <row r="63" spans="1:16" x14ac:dyDescent="0.2">
      <c r="A63">
        <v>57</v>
      </c>
      <c r="B63" s="28" t="s">
        <v>55</v>
      </c>
      <c r="C63" s="59"/>
      <c r="D63" s="60"/>
      <c r="E63" s="60"/>
      <c r="F63" s="61"/>
      <c r="G63" s="62"/>
      <c r="H63" s="48" t="s">
        <v>56</v>
      </c>
      <c r="I63" s="49" t="s">
        <v>32</v>
      </c>
      <c r="J63" s="34">
        <v>26270</v>
      </c>
      <c r="K63" s="38">
        <v>26089.017213904724</v>
      </c>
      <c r="L63" s="38">
        <v>23968.311220449432</v>
      </c>
      <c r="M63" s="38">
        <v>24666.417372501357</v>
      </c>
      <c r="N63" s="38">
        <v>25364.523524553282</v>
      </c>
      <c r="O63" s="38">
        <v>26760.735828657125</v>
      </c>
      <c r="P63" s="37"/>
    </row>
    <row r="64" spans="1:16" x14ac:dyDescent="0.2">
      <c r="A64">
        <v>58</v>
      </c>
      <c r="B64" s="28"/>
      <c r="C64" s="59"/>
      <c r="D64" s="60"/>
      <c r="E64" s="60"/>
      <c r="F64" s="61"/>
      <c r="G64" s="62"/>
      <c r="H64" s="48" t="s">
        <v>56</v>
      </c>
      <c r="I64" s="49" t="s">
        <v>33</v>
      </c>
      <c r="J64" s="34"/>
      <c r="K64" s="38"/>
      <c r="L64" s="38">
        <v>6559.4520000000002</v>
      </c>
      <c r="M64" s="38">
        <v>11429.943999999998</v>
      </c>
      <c r="N64" s="38">
        <v>15548.959000000004</v>
      </c>
      <c r="O64" s="38">
        <v>18332.494999999999</v>
      </c>
      <c r="P64" s="37"/>
    </row>
    <row r="65" spans="1:16" x14ac:dyDescent="0.2">
      <c r="A65">
        <v>59</v>
      </c>
      <c r="B65" s="28" t="s">
        <v>57</v>
      </c>
      <c r="C65" s="59"/>
      <c r="D65" s="60"/>
      <c r="E65" s="60"/>
      <c r="F65" s="61"/>
      <c r="G65" s="62"/>
      <c r="H65" s="48" t="s">
        <v>58</v>
      </c>
      <c r="I65" s="49" t="s">
        <v>32</v>
      </c>
      <c r="J65" s="34">
        <v>0</v>
      </c>
      <c r="K65" s="80">
        <v>1</v>
      </c>
      <c r="L65" s="80">
        <v>0</v>
      </c>
      <c r="M65" s="80">
        <v>0</v>
      </c>
      <c r="N65" s="80">
        <v>0</v>
      </c>
      <c r="O65" s="80">
        <v>0</v>
      </c>
      <c r="P65" s="37"/>
    </row>
    <row r="66" spans="1:16" x14ac:dyDescent="0.2">
      <c r="A66">
        <v>60</v>
      </c>
      <c r="B66" s="28"/>
      <c r="C66" s="59"/>
      <c r="D66" s="60"/>
      <c r="E66" s="60"/>
      <c r="F66" s="61"/>
      <c r="G66" s="62"/>
      <c r="H66" s="48" t="s">
        <v>58</v>
      </c>
      <c r="I66" s="49" t="s">
        <v>33</v>
      </c>
      <c r="J66" s="34"/>
      <c r="K66" s="80"/>
      <c r="L66" s="80">
        <v>0</v>
      </c>
      <c r="M66" s="80">
        <v>0</v>
      </c>
      <c r="N66" s="80">
        <v>0</v>
      </c>
      <c r="O66" s="80">
        <v>0</v>
      </c>
      <c r="P66" s="37"/>
    </row>
    <row r="67" spans="1:16" x14ac:dyDescent="0.2">
      <c r="A67">
        <v>61</v>
      </c>
      <c r="B67" s="28" t="s">
        <v>59</v>
      </c>
      <c r="C67" s="59"/>
      <c r="D67" s="60"/>
      <c r="E67" s="60"/>
      <c r="F67" s="61"/>
      <c r="G67" s="62"/>
      <c r="H67" s="48" t="s">
        <v>60</v>
      </c>
      <c r="I67" s="49" t="s">
        <v>32</v>
      </c>
      <c r="J67" s="34">
        <v>9022</v>
      </c>
      <c r="K67" s="38">
        <v>8996.2128323809411</v>
      </c>
      <c r="L67" s="38">
        <v>8264.9349036032527</v>
      </c>
      <c r="M67" s="38">
        <v>8505.6611629315012</v>
      </c>
      <c r="N67" s="38">
        <v>8746.3874222597497</v>
      </c>
      <c r="O67" s="38">
        <v>9227.8399409162485</v>
      </c>
      <c r="P67" s="37"/>
    </row>
    <row r="68" spans="1:16" x14ac:dyDescent="0.2">
      <c r="A68">
        <v>62</v>
      </c>
      <c r="B68" s="28"/>
      <c r="C68" s="59"/>
      <c r="D68" s="60"/>
      <c r="E68" s="60"/>
      <c r="F68" s="61"/>
      <c r="G68" s="62"/>
      <c r="H68" s="48" t="s">
        <v>60</v>
      </c>
      <c r="I68" s="49" t="s">
        <v>33</v>
      </c>
      <c r="J68" s="34"/>
      <c r="K68" s="38"/>
      <c r="L68" s="38">
        <v>2261.88</v>
      </c>
      <c r="M68" s="38">
        <v>3941.36</v>
      </c>
      <c r="N68" s="38">
        <v>5361.71</v>
      </c>
      <c r="O68" s="38">
        <v>6321.5499999999993</v>
      </c>
      <c r="P68" s="37"/>
    </row>
    <row r="69" spans="1:16" x14ac:dyDescent="0.2">
      <c r="A69">
        <v>63</v>
      </c>
      <c r="B69" s="28" t="s">
        <v>61</v>
      </c>
      <c r="C69" s="59"/>
      <c r="D69" s="60"/>
      <c r="E69" s="60"/>
      <c r="F69" s="61"/>
      <c r="G69" s="62"/>
      <c r="H69" s="48" t="s">
        <v>62</v>
      </c>
      <c r="I69" s="49" t="s">
        <v>32</v>
      </c>
      <c r="J69" s="34">
        <v>6058</v>
      </c>
      <c r="K69" s="38">
        <v>6606.7006288071352</v>
      </c>
      <c r="L69" s="38">
        <v>6221.401208834006</v>
      </c>
      <c r="M69" s="38">
        <v>6562.6722460176188</v>
      </c>
      <c r="N69" s="38">
        <v>6917.1184593048911</v>
      </c>
      <c r="O69" s="38">
        <v>7297.8772735785515</v>
      </c>
      <c r="P69" s="37"/>
    </row>
    <row r="70" spans="1:16" x14ac:dyDescent="0.2">
      <c r="A70">
        <v>64</v>
      </c>
      <c r="B70" s="28"/>
      <c r="C70" s="59"/>
      <c r="D70" s="60"/>
      <c r="E70" s="60"/>
      <c r="F70" s="61"/>
      <c r="G70" s="62"/>
      <c r="H70" s="48" t="s">
        <v>62</v>
      </c>
      <c r="I70" s="49" t="s">
        <v>33</v>
      </c>
      <c r="J70" s="34"/>
      <c r="K70" s="38"/>
      <c r="L70" s="38">
        <v>1702.6223594456246</v>
      </c>
      <c r="M70" s="38">
        <v>3041.0162582410308</v>
      </c>
      <c r="N70" s="38">
        <v>4240.3316276673168</v>
      </c>
      <c r="O70" s="38">
        <v>4999.4252581509099</v>
      </c>
      <c r="P70" s="37"/>
    </row>
    <row r="71" spans="1:16" x14ac:dyDescent="0.2">
      <c r="A71">
        <v>65</v>
      </c>
      <c r="B71" s="28" t="s">
        <v>63</v>
      </c>
      <c r="C71" s="59"/>
      <c r="D71" s="60"/>
      <c r="E71" s="60"/>
      <c r="F71" s="61"/>
      <c r="G71" s="62"/>
      <c r="H71" s="48" t="s">
        <v>64</v>
      </c>
      <c r="I71" s="49" t="s">
        <v>32</v>
      </c>
      <c r="J71" s="34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37"/>
    </row>
    <row r="72" spans="1:16" x14ac:dyDescent="0.2">
      <c r="A72">
        <v>66</v>
      </c>
      <c r="B72" s="28"/>
      <c r="C72" s="59"/>
      <c r="D72" s="60"/>
      <c r="E72" s="60"/>
      <c r="F72" s="61"/>
      <c r="G72" s="62"/>
      <c r="H72" s="48" t="s">
        <v>64</v>
      </c>
      <c r="I72" s="49" t="s">
        <v>33</v>
      </c>
      <c r="J72" s="34"/>
      <c r="K72" s="80"/>
      <c r="L72" s="80">
        <v>0</v>
      </c>
      <c r="M72" s="80">
        <v>0</v>
      </c>
      <c r="N72" s="80">
        <v>0</v>
      </c>
      <c r="O72" s="80">
        <v>0</v>
      </c>
      <c r="P72" s="37"/>
    </row>
    <row r="73" spans="1:16" x14ac:dyDescent="0.2">
      <c r="A73">
        <v>67</v>
      </c>
      <c r="B73" s="28" t="s">
        <v>65</v>
      </c>
      <c r="C73" s="59"/>
      <c r="D73" s="60"/>
      <c r="E73" s="60"/>
      <c r="F73" s="61"/>
      <c r="G73" s="62"/>
      <c r="H73" s="48" t="s">
        <v>66</v>
      </c>
      <c r="I73" s="49" t="s">
        <v>32</v>
      </c>
      <c r="J73" s="34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37"/>
    </row>
    <row r="74" spans="1:16" x14ac:dyDescent="0.2">
      <c r="A74">
        <v>68</v>
      </c>
      <c r="B74" s="28"/>
      <c r="C74" s="59"/>
      <c r="D74" s="60"/>
      <c r="E74" s="60"/>
      <c r="F74" s="61"/>
      <c r="G74" s="62"/>
      <c r="H74" s="48" t="s">
        <v>66</v>
      </c>
      <c r="I74" s="49" t="s">
        <v>33</v>
      </c>
      <c r="J74" s="34"/>
      <c r="K74" s="80"/>
      <c r="L74" s="80">
        <v>0</v>
      </c>
      <c r="M74" s="80">
        <v>0</v>
      </c>
      <c r="N74" s="80">
        <v>0</v>
      </c>
      <c r="O74" s="80">
        <v>0</v>
      </c>
      <c r="P74" s="37"/>
    </row>
    <row r="75" spans="1:16" x14ac:dyDescent="0.2">
      <c r="A75">
        <v>69</v>
      </c>
      <c r="B75" s="72" t="s">
        <v>67</v>
      </c>
      <c r="C75" s="73"/>
      <c r="D75" s="74"/>
      <c r="E75" s="74"/>
      <c r="F75" s="75"/>
      <c r="G75" s="76"/>
      <c r="H75" s="77"/>
      <c r="I75" s="78"/>
      <c r="J75" s="79">
        <f>SUM(J57:J74)</f>
        <v>708017</v>
      </c>
      <c r="K75" s="79">
        <f t="shared" ref="K75:O75" si="7">SUM(K57:K74)</f>
        <v>679014.14129771153</v>
      </c>
      <c r="L75" s="79">
        <f t="shared" si="7"/>
        <v>847808.92985223164</v>
      </c>
      <c r="M75" s="79">
        <f t="shared" si="7"/>
        <v>1024501.3525891021</v>
      </c>
      <c r="N75" s="79">
        <f t="shared" si="7"/>
        <v>1182602.9830922275</v>
      </c>
      <c r="O75" s="79">
        <f t="shared" si="7"/>
        <v>1295650.4500584058</v>
      </c>
      <c r="P75" s="37"/>
    </row>
    <row r="76" spans="1:16" x14ac:dyDescent="0.2">
      <c r="A76">
        <v>70</v>
      </c>
      <c r="B76" s="72" t="s">
        <v>68</v>
      </c>
      <c r="C76" s="73"/>
      <c r="D76" s="74"/>
      <c r="E76" s="74"/>
      <c r="F76" s="75"/>
      <c r="G76" s="76"/>
      <c r="H76" s="77"/>
      <c r="I76" s="78"/>
      <c r="J76" s="79">
        <f>SUM(J75,J56)</f>
        <v>2519562</v>
      </c>
      <c r="K76" s="79">
        <f t="shared" ref="K76:O76" si="8">SUM(K75,K56)</f>
        <v>2478256.1412977115</v>
      </c>
      <c r="L76" s="79">
        <f t="shared" si="8"/>
        <v>2953171.9105728818</v>
      </c>
      <c r="M76" s="79">
        <f t="shared" si="8"/>
        <v>3513905.585175402</v>
      </c>
      <c r="N76" s="79">
        <f t="shared" si="8"/>
        <v>4004222.467544178</v>
      </c>
      <c r="O76" s="79">
        <f t="shared" si="8"/>
        <v>4405528.438241655</v>
      </c>
      <c r="P76" s="37"/>
    </row>
    <row r="77" spans="1:16" x14ac:dyDescent="0.2">
      <c r="A77">
        <v>71</v>
      </c>
      <c r="B77" s="81" t="s">
        <v>69</v>
      </c>
      <c r="C77" s="82"/>
      <c r="D77" s="83"/>
      <c r="E77" s="84"/>
      <c r="F77" s="84"/>
      <c r="G77" s="84"/>
      <c r="H77" s="85"/>
      <c r="I77" s="86"/>
      <c r="J77" s="80"/>
      <c r="K77" s="80"/>
      <c r="L77" s="80"/>
      <c r="M77" s="80"/>
      <c r="N77" s="80"/>
      <c r="O77" s="80"/>
      <c r="P77" s="37"/>
    </row>
    <row r="78" spans="1:16" x14ac:dyDescent="0.2">
      <c r="A78">
        <v>72</v>
      </c>
      <c r="B78" s="28" t="s">
        <v>70</v>
      </c>
      <c r="C78" s="29">
        <v>100</v>
      </c>
      <c r="D78" s="47" t="s">
        <v>25</v>
      </c>
      <c r="E78" s="29"/>
      <c r="F78" s="29">
        <v>100</v>
      </c>
      <c r="G78" s="29">
        <v>1000</v>
      </c>
      <c r="H78" s="29" t="s">
        <v>71</v>
      </c>
      <c r="I78" s="47" t="s">
        <v>32</v>
      </c>
      <c r="J78" s="34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7"/>
    </row>
    <row r="79" spans="1:16" x14ac:dyDescent="0.2">
      <c r="A79">
        <v>73</v>
      </c>
      <c r="B79" s="28" t="s">
        <v>72</v>
      </c>
      <c r="C79" s="29">
        <v>100</v>
      </c>
      <c r="D79" s="47" t="s">
        <v>25</v>
      </c>
      <c r="E79" s="29"/>
      <c r="F79" s="29">
        <v>100</v>
      </c>
      <c r="G79" s="29">
        <v>1000</v>
      </c>
      <c r="H79" s="29" t="s">
        <v>73</v>
      </c>
      <c r="I79" s="47" t="s">
        <v>32</v>
      </c>
      <c r="J79" s="34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7"/>
    </row>
    <row r="80" spans="1:16" x14ac:dyDescent="0.2">
      <c r="A80">
        <v>74</v>
      </c>
      <c r="B80" s="28" t="s">
        <v>74</v>
      </c>
      <c r="C80" s="29">
        <v>100</v>
      </c>
      <c r="D80" s="47" t="s">
        <v>25</v>
      </c>
      <c r="E80" s="29"/>
      <c r="F80" s="29">
        <v>140</v>
      </c>
      <c r="G80" s="29">
        <v>1000</v>
      </c>
      <c r="H80" s="29" t="s">
        <v>71</v>
      </c>
      <c r="I80" s="47" t="s">
        <v>32</v>
      </c>
      <c r="J80" s="34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7"/>
    </row>
    <row r="81" spans="1:16" x14ac:dyDescent="0.2">
      <c r="A81">
        <v>75</v>
      </c>
      <c r="B81" s="81" t="s">
        <v>75</v>
      </c>
      <c r="C81" s="82"/>
      <c r="D81" s="83"/>
      <c r="E81" s="84"/>
      <c r="F81" s="84"/>
      <c r="G81" s="84"/>
      <c r="H81" s="85"/>
      <c r="I81" s="86"/>
      <c r="J81" s="80"/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37"/>
    </row>
    <row r="82" spans="1:16" x14ac:dyDescent="0.2">
      <c r="A82">
        <v>76</v>
      </c>
      <c r="B82" s="28" t="s">
        <v>76</v>
      </c>
      <c r="C82" s="29">
        <v>100</v>
      </c>
      <c r="D82" s="47" t="s">
        <v>25</v>
      </c>
      <c r="E82" s="29"/>
      <c r="F82" s="29">
        <v>100</v>
      </c>
      <c r="G82" s="29">
        <v>2100</v>
      </c>
      <c r="H82" s="29" t="s">
        <v>71</v>
      </c>
      <c r="I82" s="47" t="s">
        <v>32</v>
      </c>
      <c r="J82" s="34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7"/>
    </row>
    <row r="83" spans="1:16" x14ac:dyDescent="0.2">
      <c r="A83">
        <v>77</v>
      </c>
      <c r="B83" s="28" t="s">
        <v>77</v>
      </c>
      <c r="C83" s="29">
        <v>100</v>
      </c>
      <c r="D83" s="47" t="s">
        <v>25</v>
      </c>
      <c r="E83" s="29"/>
      <c r="F83" s="29">
        <v>100</v>
      </c>
      <c r="G83" s="29">
        <v>2100</v>
      </c>
      <c r="H83" s="29" t="s">
        <v>78</v>
      </c>
      <c r="I83" s="47" t="s">
        <v>32</v>
      </c>
      <c r="J83" s="34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7"/>
    </row>
    <row r="84" spans="1:16" x14ac:dyDescent="0.2">
      <c r="A84">
        <v>78</v>
      </c>
      <c r="B84" s="28" t="s">
        <v>79</v>
      </c>
      <c r="C84" s="29">
        <v>100</v>
      </c>
      <c r="D84" s="47" t="s">
        <v>25</v>
      </c>
      <c r="E84" s="29"/>
      <c r="F84" s="29">
        <v>100</v>
      </c>
      <c r="G84" s="29">
        <v>2100</v>
      </c>
      <c r="H84" s="29" t="s">
        <v>80</v>
      </c>
      <c r="I84" s="47" t="s">
        <v>32</v>
      </c>
      <c r="J84" s="34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7"/>
    </row>
    <row r="85" spans="1:16" x14ac:dyDescent="0.2">
      <c r="A85">
        <v>79</v>
      </c>
      <c r="B85" s="28" t="s">
        <v>81</v>
      </c>
      <c r="C85" s="29">
        <v>100</v>
      </c>
      <c r="D85" s="47" t="s">
        <v>25</v>
      </c>
      <c r="E85" s="29"/>
      <c r="F85" s="29">
        <v>100</v>
      </c>
      <c r="G85" s="29">
        <v>2100</v>
      </c>
      <c r="H85" s="48" t="s">
        <v>82</v>
      </c>
      <c r="I85" s="47" t="s">
        <v>32</v>
      </c>
      <c r="J85" s="34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7"/>
    </row>
    <row r="86" spans="1:16" x14ac:dyDescent="0.2">
      <c r="A86">
        <v>80</v>
      </c>
      <c r="B86" s="28" t="s">
        <v>83</v>
      </c>
      <c r="C86" s="29">
        <v>100</v>
      </c>
      <c r="D86" s="47" t="s">
        <v>25</v>
      </c>
      <c r="E86" s="29"/>
      <c r="F86" s="29">
        <v>100</v>
      </c>
      <c r="G86" s="29">
        <v>2100</v>
      </c>
      <c r="H86" s="48" t="s">
        <v>84</v>
      </c>
      <c r="I86" s="47" t="s">
        <v>32</v>
      </c>
      <c r="J86" s="34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7"/>
    </row>
    <row r="87" spans="1:16" x14ac:dyDescent="0.2">
      <c r="A87">
        <v>81</v>
      </c>
      <c r="B87" s="81" t="s">
        <v>85</v>
      </c>
      <c r="C87" s="82"/>
      <c r="D87" s="83"/>
      <c r="E87" s="84"/>
      <c r="F87" s="84"/>
      <c r="G87" s="84"/>
      <c r="H87" s="85"/>
      <c r="I87" s="86"/>
      <c r="J87" s="80"/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37"/>
    </row>
    <row r="88" spans="1:16" x14ac:dyDescent="0.2">
      <c r="A88">
        <v>82</v>
      </c>
      <c r="B88" s="28" t="s">
        <v>86</v>
      </c>
      <c r="C88" s="29">
        <v>100</v>
      </c>
      <c r="D88" s="47" t="s">
        <v>25</v>
      </c>
      <c r="E88" s="29"/>
      <c r="F88" s="29">
        <v>100</v>
      </c>
      <c r="G88" s="29">
        <v>2200</v>
      </c>
      <c r="H88" s="48" t="s">
        <v>71</v>
      </c>
      <c r="I88" s="47" t="s">
        <v>32</v>
      </c>
      <c r="J88" s="34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7"/>
    </row>
    <row r="89" spans="1:16" x14ac:dyDescent="0.2">
      <c r="A89">
        <v>83</v>
      </c>
      <c r="B89" s="28" t="s">
        <v>77</v>
      </c>
      <c r="C89" s="29">
        <v>100</v>
      </c>
      <c r="D89" s="47" t="s">
        <v>25</v>
      </c>
      <c r="E89" s="29"/>
      <c r="F89" s="29">
        <v>100</v>
      </c>
      <c r="G89" s="29">
        <v>2200</v>
      </c>
      <c r="H89" s="48" t="s">
        <v>78</v>
      </c>
      <c r="I89" s="47" t="s">
        <v>32</v>
      </c>
      <c r="J89" s="34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7"/>
    </row>
    <row r="90" spans="1:16" x14ac:dyDescent="0.2">
      <c r="A90">
        <v>84</v>
      </c>
      <c r="B90" s="28" t="s">
        <v>86</v>
      </c>
      <c r="C90" s="29">
        <v>100</v>
      </c>
      <c r="D90" s="47" t="s">
        <v>25</v>
      </c>
      <c r="E90" s="29"/>
      <c r="F90" s="29">
        <v>100</v>
      </c>
      <c r="G90" s="29">
        <v>2213</v>
      </c>
      <c r="H90" s="48" t="s">
        <v>71</v>
      </c>
      <c r="I90" s="47" t="s">
        <v>32</v>
      </c>
      <c r="J90" s="34">
        <v>70</v>
      </c>
      <c r="K90" s="38">
        <v>70</v>
      </c>
      <c r="L90" s="38">
        <v>70</v>
      </c>
      <c r="M90" s="38">
        <v>70</v>
      </c>
      <c r="N90" s="38">
        <v>70</v>
      </c>
      <c r="O90" s="38">
        <v>70</v>
      </c>
      <c r="P90" s="37"/>
    </row>
    <row r="91" spans="1:16" x14ac:dyDescent="0.2">
      <c r="A91">
        <v>85</v>
      </c>
      <c r="B91" s="28" t="s">
        <v>77</v>
      </c>
      <c r="C91" s="29">
        <v>100</v>
      </c>
      <c r="D91" s="47" t="s">
        <v>25</v>
      </c>
      <c r="E91" s="29"/>
      <c r="F91" s="29">
        <v>100</v>
      </c>
      <c r="G91" s="29">
        <v>2213</v>
      </c>
      <c r="H91" s="48" t="s">
        <v>78</v>
      </c>
      <c r="I91" s="47" t="s">
        <v>32</v>
      </c>
      <c r="J91" s="34">
        <v>2350</v>
      </c>
      <c r="K91" s="38">
        <v>2350</v>
      </c>
      <c r="L91" s="38">
        <v>2350</v>
      </c>
      <c r="M91" s="38">
        <v>2350</v>
      </c>
      <c r="N91" s="38">
        <v>2350</v>
      </c>
      <c r="O91" s="38">
        <v>2350</v>
      </c>
      <c r="P91" s="37"/>
    </row>
    <row r="92" spans="1:16" x14ac:dyDescent="0.2">
      <c r="A92">
        <v>86</v>
      </c>
      <c r="B92" s="28" t="s">
        <v>83</v>
      </c>
      <c r="C92" s="29">
        <v>100</v>
      </c>
      <c r="D92" s="47" t="s">
        <v>25</v>
      </c>
      <c r="E92" s="29"/>
      <c r="F92" s="29">
        <v>100</v>
      </c>
      <c r="G92" s="29">
        <v>2213</v>
      </c>
      <c r="H92" s="48" t="s">
        <v>84</v>
      </c>
      <c r="I92" s="47" t="s">
        <v>32</v>
      </c>
      <c r="J92" s="34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7"/>
    </row>
    <row r="93" spans="1:16" x14ac:dyDescent="0.2">
      <c r="A93">
        <v>87</v>
      </c>
      <c r="B93" s="81" t="s">
        <v>87</v>
      </c>
      <c r="C93" s="82"/>
      <c r="D93" s="83"/>
      <c r="E93" s="84"/>
      <c r="F93" s="84"/>
      <c r="G93" s="84"/>
      <c r="H93" s="85"/>
      <c r="I93" s="86"/>
      <c r="J93" s="80"/>
      <c r="K93" s="80"/>
      <c r="L93" s="80"/>
      <c r="M93" s="80"/>
      <c r="N93" s="80"/>
      <c r="O93" s="80"/>
      <c r="P93" s="37"/>
    </row>
    <row r="94" spans="1:16" x14ac:dyDescent="0.2">
      <c r="A94">
        <v>88</v>
      </c>
      <c r="B94" s="28" t="s">
        <v>88</v>
      </c>
      <c r="C94" s="29">
        <v>100</v>
      </c>
      <c r="D94" s="47" t="s">
        <v>25</v>
      </c>
      <c r="E94" s="29"/>
      <c r="F94" s="29">
        <v>100</v>
      </c>
      <c r="G94" s="29">
        <v>2300</v>
      </c>
      <c r="H94" s="48" t="s">
        <v>89</v>
      </c>
      <c r="I94" s="47" t="s">
        <v>32</v>
      </c>
      <c r="J94" s="34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7"/>
    </row>
    <row r="95" spans="1:16" x14ac:dyDescent="0.2">
      <c r="A95">
        <v>89</v>
      </c>
      <c r="B95" s="28" t="s">
        <v>83</v>
      </c>
      <c r="C95" s="29">
        <v>100</v>
      </c>
      <c r="D95" s="47" t="s">
        <v>25</v>
      </c>
      <c r="E95" s="29"/>
      <c r="F95" s="29">
        <v>100</v>
      </c>
      <c r="G95" s="29">
        <v>2300</v>
      </c>
      <c r="H95" s="48" t="s">
        <v>84</v>
      </c>
      <c r="I95" s="47" t="s">
        <v>32</v>
      </c>
      <c r="J95" s="34">
        <v>1000</v>
      </c>
      <c r="K95" s="38">
        <v>3000</v>
      </c>
      <c r="L95" s="38">
        <v>3000</v>
      </c>
      <c r="M95" s="38">
        <v>3000</v>
      </c>
      <c r="N95" s="38">
        <v>3000</v>
      </c>
      <c r="O95" s="38">
        <v>3000</v>
      </c>
      <c r="P95" s="37"/>
    </row>
    <row r="96" spans="1:16" x14ac:dyDescent="0.2">
      <c r="A96">
        <v>90</v>
      </c>
      <c r="B96" s="28" t="s">
        <v>90</v>
      </c>
      <c r="C96" s="29">
        <v>100</v>
      </c>
      <c r="D96" s="47" t="s">
        <v>91</v>
      </c>
      <c r="E96" s="29"/>
      <c r="F96" s="29">
        <v>100</v>
      </c>
      <c r="G96" s="29">
        <v>2319</v>
      </c>
      <c r="H96" s="29" t="s">
        <v>92</v>
      </c>
      <c r="I96" s="47" t="s">
        <v>32</v>
      </c>
      <c r="J96" s="34">
        <v>31688</v>
      </c>
      <c r="K96" s="38">
        <v>30638</v>
      </c>
      <c r="L96" s="38">
        <v>32765</v>
      </c>
      <c r="M96" s="38">
        <v>32765</v>
      </c>
      <c r="N96" s="38">
        <v>32765</v>
      </c>
      <c r="O96" s="38">
        <v>32765</v>
      </c>
      <c r="P96" s="37"/>
    </row>
    <row r="97" spans="1:16" x14ac:dyDescent="0.2">
      <c r="A97">
        <v>91</v>
      </c>
      <c r="B97" s="81" t="s">
        <v>93</v>
      </c>
      <c r="C97" s="82"/>
      <c r="D97" s="83"/>
      <c r="E97" s="84"/>
      <c r="F97" s="84"/>
      <c r="G97" s="84"/>
      <c r="H97" s="85"/>
      <c r="I97" s="86"/>
      <c r="J97" s="80">
        <v>0</v>
      </c>
      <c r="K97" s="80"/>
      <c r="L97" s="80"/>
      <c r="M97" s="80"/>
      <c r="N97" s="80"/>
      <c r="O97" s="80"/>
      <c r="P97" s="37"/>
    </row>
    <row r="98" spans="1:16" x14ac:dyDescent="0.2">
      <c r="A98">
        <v>92</v>
      </c>
      <c r="B98" s="28" t="s">
        <v>77</v>
      </c>
      <c r="C98" s="29">
        <v>100</v>
      </c>
      <c r="D98" s="47" t="s">
        <v>25</v>
      </c>
      <c r="E98" s="29"/>
      <c r="F98" s="29">
        <v>100</v>
      </c>
      <c r="G98" s="29">
        <v>2400</v>
      </c>
      <c r="H98" s="48" t="s">
        <v>78</v>
      </c>
      <c r="I98" s="47" t="s">
        <v>32</v>
      </c>
      <c r="J98" s="34">
        <v>1000</v>
      </c>
      <c r="K98" s="38">
        <v>1000</v>
      </c>
      <c r="L98" s="38">
        <v>1000</v>
      </c>
      <c r="M98" s="38">
        <v>1000</v>
      </c>
      <c r="N98" s="38">
        <v>1000</v>
      </c>
      <c r="O98" s="38">
        <v>1000</v>
      </c>
      <c r="P98" s="37"/>
    </row>
    <row r="99" spans="1:16" x14ac:dyDescent="0.2">
      <c r="A99">
        <v>93</v>
      </c>
      <c r="B99" s="28" t="s">
        <v>94</v>
      </c>
      <c r="C99" s="29">
        <v>100</v>
      </c>
      <c r="D99" s="49" t="s">
        <v>25</v>
      </c>
      <c r="E99" s="29"/>
      <c r="F99" s="29">
        <v>100</v>
      </c>
      <c r="G99" s="29">
        <v>2400</v>
      </c>
      <c r="H99" s="48" t="s">
        <v>84</v>
      </c>
      <c r="I99" s="47" t="s">
        <v>32</v>
      </c>
      <c r="J99" s="34">
        <v>5000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7"/>
    </row>
    <row r="100" spans="1:16" x14ac:dyDescent="0.2">
      <c r="A100">
        <v>94</v>
      </c>
      <c r="B100" s="81" t="s">
        <v>95</v>
      </c>
      <c r="C100" s="82"/>
      <c r="D100" s="83"/>
      <c r="E100" s="84"/>
      <c r="F100" s="84"/>
      <c r="G100" s="84"/>
      <c r="H100" s="85"/>
      <c r="I100" s="86"/>
      <c r="J100" s="80">
        <v>0</v>
      </c>
      <c r="K100" s="80"/>
      <c r="L100" s="80"/>
      <c r="M100" s="80"/>
      <c r="N100" s="80"/>
      <c r="O100" s="80"/>
      <c r="P100" s="37"/>
    </row>
    <row r="101" spans="1:16" x14ac:dyDescent="0.2">
      <c r="A101">
        <v>95</v>
      </c>
      <c r="B101" s="28" t="s">
        <v>96</v>
      </c>
      <c r="C101" s="29">
        <v>100</v>
      </c>
      <c r="D101" s="47" t="s">
        <v>25</v>
      </c>
      <c r="E101" s="29"/>
      <c r="F101" s="29">
        <v>100</v>
      </c>
      <c r="G101" s="29">
        <v>2500</v>
      </c>
      <c r="H101" s="29" t="s">
        <v>89</v>
      </c>
      <c r="I101" s="47" t="s">
        <v>32</v>
      </c>
      <c r="J101" s="34">
        <v>1345</v>
      </c>
      <c r="K101" s="38">
        <v>1345</v>
      </c>
      <c r="L101" s="38">
        <v>1345</v>
      </c>
      <c r="M101" s="38">
        <v>1345</v>
      </c>
      <c r="N101" s="38">
        <v>1345</v>
      </c>
      <c r="O101" s="38">
        <v>1345</v>
      </c>
      <c r="P101" s="37"/>
    </row>
    <row r="102" spans="1:16" x14ac:dyDescent="0.2">
      <c r="A102">
        <v>96</v>
      </c>
      <c r="B102" s="28" t="s">
        <v>97</v>
      </c>
      <c r="C102" s="29">
        <v>100</v>
      </c>
      <c r="D102" s="47" t="s">
        <v>25</v>
      </c>
      <c r="E102" s="29"/>
      <c r="F102" s="29">
        <v>100</v>
      </c>
      <c r="G102" s="29">
        <v>2500</v>
      </c>
      <c r="H102" s="29" t="s">
        <v>80</v>
      </c>
      <c r="I102" s="47" t="s">
        <v>32</v>
      </c>
      <c r="J102" s="34">
        <v>108500</v>
      </c>
      <c r="K102" s="38">
        <v>103100</v>
      </c>
      <c r="L102" s="38">
        <v>103100</v>
      </c>
      <c r="M102" s="38">
        <v>103100</v>
      </c>
      <c r="N102" s="38">
        <v>103100</v>
      </c>
      <c r="O102" s="38">
        <v>103100</v>
      </c>
      <c r="P102" s="37"/>
    </row>
    <row r="103" spans="1:16" x14ac:dyDescent="0.2">
      <c r="A103">
        <v>97</v>
      </c>
      <c r="B103" s="28" t="s">
        <v>98</v>
      </c>
      <c r="C103" s="29">
        <v>100</v>
      </c>
      <c r="D103" s="47" t="s">
        <v>25</v>
      </c>
      <c r="E103" s="29"/>
      <c r="F103" s="29">
        <v>100</v>
      </c>
      <c r="G103" s="29">
        <v>2500</v>
      </c>
      <c r="H103" s="29" t="s">
        <v>99</v>
      </c>
      <c r="I103" s="47" t="s">
        <v>32</v>
      </c>
      <c r="J103" s="34">
        <v>5600</v>
      </c>
      <c r="K103" s="38">
        <v>5600</v>
      </c>
      <c r="L103" s="38">
        <v>5600</v>
      </c>
      <c r="M103" s="38">
        <v>5600</v>
      </c>
      <c r="N103" s="38">
        <v>5600</v>
      </c>
      <c r="O103" s="38">
        <v>5600</v>
      </c>
      <c r="P103" s="37"/>
    </row>
    <row r="104" spans="1:16" x14ac:dyDescent="0.2">
      <c r="A104">
        <v>98</v>
      </c>
      <c r="B104" s="28" t="s">
        <v>100</v>
      </c>
      <c r="C104" s="29">
        <v>100</v>
      </c>
      <c r="D104" s="47" t="s">
        <v>25</v>
      </c>
      <c r="E104" s="29"/>
      <c r="F104" s="29">
        <v>100</v>
      </c>
      <c r="G104" s="29">
        <v>2500</v>
      </c>
      <c r="H104" s="29" t="s">
        <v>73</v>
      </c>
      <c r="I104" s="47" t="s">
        <v>32</v>
      </c>
      <c r="J104" s="34">
        <v>18508</v>
      </c>
      <c r="K104" s="38">
        <v>18508</v>
      </c>
      <c r="L104" s="38">
        <v>18508</v>
      </c>
      <c r="M104" s="38">
        <v>18508</v>
      </c>
      <c r="N104" s="38">
        <v>18508</v>
      </c>
      <c r="O104" s="38">
        <v>18508</v>
      </c>
      <c r="P104" s="37"/>
    </row>
    <row r="105" spans="1:16" x14ac:dyDescent="0.2">
      <c r="A105">
        <v>99</v>
      </c>
      <c r="B105" s="28" t="s">
        <v>101</v>
      </c>
      <c r="C105" s="29">
        <v>100</v>
      </c>
      <c r="D105" s="47" t="s">
        <v>25</v>
      </c>
      <c r="E105" s="29"/>
      <c r="F105" s="29">
        <v>100</v>
      </c>
      <c r="G105" s="29">
        <v>2500</v>
      </c>
      <c r="H105" s="29" t="s">
        <v>102</v>
      </c>
      <c r="I105" s="47" t="s">
        <v>32</v>
      </c>
      <c r="J105" s="34">
        <v>11016</v>
      </c>
      <c r="K105" s="38">
        <v>11016</v>
      </c>
      <c r="L105" s="38">
        <v>11016</v>
      </c>
      <c r="M105" s="38">
        <v>11016</v>
      </c>
      <c r="N105" s="38">
        <v>11016</v>
      </c>
      <c r="O105" s="38">
        <v>11016</v>
      </c>
      <c r="P105" s="37"/>
    </row>
    <row r="106" spans="1:16" x14ac:dyDescent="0.2">
      <c r="A106">
        <v>100</v>
      </c>
      <c r="B106" s="28" t="s">
        <v>103</v>
      </c>
      <c r="C106" s="29">
        <v>100</v>
      </c>
      <c r="D106" s="47" t="s">
        <v>25</v>
      </c>
      <c r="E106" s="29"/>
      <c r="F106" s="29">
        <v>100</v>
      </c>
      <c r="G106" s="29">
        <v>2500</v>
      </c>
      <c r="H106" s="29" t="s">
        <v>104</v>
      </c>
      <c r="I106" s="47" t="s">
        <v>32</v>
      </c>
      <c r="J106" s="34">
        <v>12842</v>
      </c>
      <c r="K106" s="63">
        <v>12842</v>
      </c>
      <c r="L106" s="87">
        <v>12842</v>
      </c>
      <c r="M106" s="38">
        <v>12842</v>
      </c>
      <c r="N106" s="38">
        <v>12842</v>
      </c>
      <c r="O106" s="38">
        <v>12842</v>
      </c>
      <c r="P106" s="37"/>
    </row>
    <row r="107" spans="1:16" x14ac:dyDescent="0.2">
      <c r="A107">
        <v>101</v>
      </c>
      <c r="B107" s="28" t="s">
        <v>103</v>
      </c>
      <c r="C107" s="29">
        <v>100</v>
      </c>
      <c r="D107" s="47" t="s">
        <v>25</v>
      </c>
      <c r="E107" s="29"/>
      <c r="F107" s="29">
        <v>100</v>
      </c>
      <c r="G107" s="29">
        <v>2500</v>
      </c>
      <c r="H107" s="29" t="s">
        <v>104</v>
      </c>
      <c r="I107" s="47" t="s">
        <v>33</v>
      </c>
      <c r="J107" s="34"/>
      <c r="K107" s="88"/>
      <c r="L107" s="88">
        <v>12842</v>
      </c>
      <c r="M107" s="88">
        <v>12842</v>
      </c>
      <c r="N107" s="88">
        <v>12842</v>
      </c>
      <c r="O107" s="88">
        <v>12842</v>
      </c>
      <c r="P107" s="37"/>
    </row>
    <row r="108" spans="1:16" x14ac:dyDescent="0.2">
      <c r="A108">
        <v>102</v>
      </c>
      <c r="B108" s="28" t="s">
        <v>105</v>
      </c>
      <c r="C108" s="29">
        <v>100</v>
      </c>
      <c r="D108" s="47" t="s">
        <v>25</v>
      </c>
      <c r="E108" s="29"/>
      <c r="F108" s="29">
        <v>100</v>
      </c>
      <c r="G108" s="29">
        <v>2500</v>
      </c>
      <c r="H108" s="29" t="s">
        <v>106</v>
      </c>
      <c r="I108" s="47" t="s">
        <v>32</v>
      </c>
      <c r="J108" s="34">
        <v>22400</v>
      </c>
      <c r="K108" s="38">
        <v>22400</v>
      </c>
      <c r="L108" s="38">
        <v>22400</v>
      </c>
      <c r="M108" s="38">
        <v>22400</v>
      </c>
      <c r="N108" s="38">
        <v>22400</v>
      </c>
      <c r="O108" s="38">
        <v>22400</v>
      </c>
      <c r="P108" s="37"/>
    </row>
    <row r="109" spans="1:16" x14ac:dyDescent="0.2">
      <c r="A109">
        <v>103</v>
      </c>
      <c r="B109" s="28" t="s">
        <v>107</v>
      </c>
      <c r="C109" s="29">
        <v>100</v>
      </c>
      <c r="D109" s="47" t="s">
        <v>25</v>
      </c>
      <c r="E109" s="29"/>
      <c r="F109" s="29">
        <v>100</v>
      </c>
      <c r="G109" s="29">
        <v>2500</v>
      </c>
      <c r="H109" s="29" t="s">
        <v>108</v>
      </c>
      <c r="I109" s="47" t="s">
        <v>32</v>
      </c>
      <c r="J109" s="34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7"/>
    </row>
    <row r="110" spans="1:16" x14ac:dyDescent="0.2">
      <c r="A110">
        <v>104</v>
      </c>
      <c r="B110" s="28" t="s">
        <v>109</v>
      </c>
      <c r="C110" s="29">
        <v>100</v>
      </c>
      <c r="D110" s="47" t="s">
        <v>25</v>
      </c>
      <c r="E110" s="29"/>
      <c r="F110" s="29">
        <v>100</v>
      </c>
      <c r="G110" s="29">
        <v>2500</v>
      </c>
      <c r="H110" s="29" t="s">
        <v>110</v>
      </c>
      <c r="I110" s="47" t="s">
        <v>32</v>
      </c>
      <c r="J110" s="34">
        <v>5000</v>
      </c>
      <c r="K110" s="38">
        <v>5000</v>
      </c>
      <c r="L110" s="38">
        <v>5000</v>
      </c>
      <c r="M110" s="38">
        <v>5000</v>
      </c>
      <c r="N110" s="38">
        <v>5000</v>
      </c>
      <c r="O110" s="38">
        <v>5000</v>
      </c>
      <c r="P110" s="37"/>
    </row>
    <row r="111" spans="1:16" x14ac:dyDescent="0.2">
      <c r="A111">
        <v>105</v>
      </c>
      <c r="B111" s="28" t="s">
        <v>111</v>
      </c>
      <c r="C111" s="29">
        <v>100</v>
      </c>
      <c r="D111" s="47" t="s">
        <v>25</v>
      </c>
      <c r="E111" s="29"/>
      <c r="F111" s="29">
        <v>100</v>
      </c>
      <c r="G111" s="29">
        <v>2500</v>
      </c>
      <c r="H111" s="29" t="s">
        <v>112</v>
      </c>
      <c r="I111" s="47" t="s">
        <v>32</v>
      </c>
      <c r="J111" s="34">
        <v>3700</v>
      </c>
      <c r="K111" s="38">
        <v>3700</v>
      </c>
      <c r="L111" s="38">
        <v>3700</v>
      </c>
      <c r="M111" s="38">
        <v>3700</v>
      </c>
      <c r="N111" s="38">
        <v>3700</v>
      </c>
      <c r="O111" s="38">
        <v>3700</v>
      </c>
      <c r="P111" s="37"/>
    </row>
    <row r="112" spans="1:16" x14ac:dyDescent="0.2">
      <c r="A112">
        <v>106</v>
      </c>
      <c r="B112" s="28" t="s">
        <v>113</v>
      </c>
      <c r="C112" s="29">
        <v>100</v>
      </c>
      <c r="D112" s="47" t="s">
        <v>25</v>
      </c>
      <c r="E112" s="29"/>
      <c r="F112" s="29">
        <v>100</v>
      </c>
      <c r="G112" s="29">
        <v>2500</v>
      </c>
      <c r="H112" s="29" t="s">
        <v>114</v>
      </c>
      <c r="I112" s="47" t="s">
        <v>32</v>
      </c>
      <c r="J112" s="34">
        <v>4900</v>
      </c>
      <c r="K112" s="38">
        <v>4900</v>
      </c>
      <c r="L112" s="38">
        <v>4900</v>
      </c>
      <c r="M112" s="38">
        <v>4900</v>
      </c>
      <c r="N112" s="38">
        <v>4900</v>
      </c>
      <c r="O112" s="38">
        <v>4900</v>
      </c>
      <c r="P112" s="37"/>
    </row>
    <row r="113" spans="1:16" x14ac:dyDescent="0.2">
      <c r="A113">
        <v>107</v>
      </c>
      <c r="B113" s="28" t="s">
        <v>115</v>
      </c>
      <c r="C113" s="29">
        <v>100</v>
      </c>
      <c r="D113" s="49" t="s">
        <v>25</v>
      </c>
      <c r="E113" s="29"/>
      <c r="F113" s="29">
        <v>100</v>
      </c>
      <c r="G113" s="29">
        <v>2500</v>
      </c>
      <c r="H113" s="48" t="s">
        <v>116</v>
      </c>
      <c r="I113" s="47" t="s">
        <v>32</v>
      </c>
      <c r="J113" s="34">
        <v>2200</v>
      </c>
      <c r="K113" s="88">
        <v>2000</v>
      </c>
      <c r="L113" s="38">
        <v>2000</v>
      </c>
      <c r="M113" s="38">
        <v>2000</v>
      </c>
      <c r="N113" s="38">
        <v>2000</v>
      </c>
      <c r="O113" s="38">
        <v>2000</v>
      </c>
      <c r="P113" s="37"/>
    </row>
    <row r="114" spans="1:16" x14ac:dyDescent="0.2">
      <c r="A114">
        <v>108</v>
      </c>
      <c r="B114" s="28" t="s">
        <v>115</v>
      </c>
      <c r="C114" s="29">
        <v>100</v>
      </c>
      <c r="D114" s="49" t="s">
        <v>25</v>
      </c>
      <c r="E114" s="29"/>
      <c r="F114" s="29">
        <v>100</v>
      </c>
      <c r="G114" s="29">
        <v>2500</v>
      </c>
      <c r="H114" s="48" t="s">
        <v>116</v>
      </c>
      <c r="I114" s="49" t="s">
        <v>33</v>
      </c>
      <c r="J114" s="34">
        <v>0</v>
      </c>
      <c r="K114" s="88">
        <v>1000</v>
      </c>
      <c r="L114" s="88">
        <v>2000</v>
      </c>
      <c r="M114" s="88">
        <v>2000</v>
      </c>
      <c r="N114" s="88">
        <v>2000</v>
      </c>
      <c r="O114" s="88">
        <v>2000</v>
      </c>
      <c r="P114" s="37"/>
    </row>
    <row r="115" spans="1:16" x14ac:dyDescent="0.2">
      <c r="A115">
        <v>109</v>
      </c>
      <c r="B115" s="28" t="s">
        <v>117</v>
      </c>
      <c r="C115" s="29">
        <v>100</v>
      </c>
      <c r="D115" s="47" t="s">
        <v>25</v>
      </c>
      <c r="E115" s="29"/>
      <c r="F115" s="29">
        <v>100</v>
      </c>
      <c r="G115" s="29">
        <v>2500</v>
      </c>
      <c r="H115" s="29" t="s">
        <v>118</v>
      </c>
      <c r="I115" s="47" t="s">
        <v>32</v>
      </c>
      <c r="J115" s="34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7"/>
    </row>
    <row r="116" spans="1:16" x14ac:dyDescent="0.2">
      <c r="A116">
        <v>110</v>
      </c>
      <c r="B116" s="81" t="s">
        <v>119</v>
      </c>
      <c r="C116" s="82"/>
      <c r="D116" s="83"/>
      <c r="E116" s="84"/>
      <c r="F116" s="84"/>
      <c r="G116" s="84"/>
      <c r="H116" s="85"/>
      <c r="I116" s="86"/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37"/>
    </row>
    <row r="117" spans="1:16" x14ac:dyDescent="0.2">
      <c r="A117">
        <v>111</v>
      </c>
      <c r="B117" s="28" t="s">
        <v>120</v>
      </c>
      <c r="C117" s="29">
        <v>100</v>
      </c>
      <c r="D117" s="47" t="s">
        <v>25</v>
      </c>
      <c r="E117" s="29"/>
      <c r="F117" s="29">
        <v>100</v>
      </c>
      <c r="G117" s="29">
        <v>2600</v>
      </c>
      <c r="H117" s="29" t="s">
        <v>121</v>
      </c>
      <c r="I117" s="47" t="s">
        <v>32</v>
      </c>
      <c r="J117" s="34">
        <v>4042</v>
      </c>
      <c r="K117" s="38">
        <v>4042</v>
      </c>
      <c r="L117" s="38">
        <v>8084</v>
      </c>
      <c r="M117" s="38">
        <v>8084</v>
      </c>
      <c r="N117" s="38">
        <v>8084</v>
      </c>
      <c r="O117" s="38">
        <v>8084</v>
      </c>
      <c r="P117" s="37"/>
    </row>
    <row r="118" spans="1:16" x14ac:dyDescent="0.2">
      <c r="A118">
        <v>112</v>
      </c>
      <c r="B118" s="28" t="s">
        <v>122</v>
      </c>
      <c r="C118" s="29">
        <v>100</v>
      </c>
      <c r="D118" s="47" t="s">
        <v>25</v>
      </c>
      <c r="E118" s="29"/>
      <c r="F118" s="29">
        <v>100</v>
      </c>
      <c r="G118" s="29">
        <v>2600</v>
      </c>
      <c r="H118" s="29" t="s">
        <v>123</v>
      </c>
      <c r="I118" s="47" t="s">
        <v>32</v>
      </c>
      <c r="J118" s="34">
        <v>2100</v>
      </c>
      <c r="K118" s="38">
        <v>4200</v>
      </c>
      <c r="L118" s="38">
        <v>4200</v>
      </c>
      <c r="M118" s="38">
        <v>4200</v>
      </c>
      <c r="N118" s="38">
        <v>4200</v>
      </c>
      <c r="O118" s="38">
        <v>4200</v>
      </c>
      <c r="P118" s="37"/>
    </row>
    <row r="119" spans="1:16" x14ac:dyDescent="0.2">
      <c r="A119">
        <v>113</v>
      </c>
      <c r="B119" s="28" t="s">
        <v>124</v>
      </c>
      <c r="C119" s="29">
        <v>100</v>
      </c>
      <c r="D119" s="47" t="s">
        <v>25</v>
      </c>
      <c r="E119" s="29"/>
      <c r="F119" s="29">
        <v>100</v>
      </c>
      <c r="G119" s="29">
        <v>2600</v>
      </c>
      <c r="H119" s="29" t="s">
        <v>125</v>
      </c>
      <c r="I119" s="47" t="s">
        <v>32</v>
      </c>
      <c r="J119" s="34">
        <v>22870</v>
      </c>
      <c r="K119" s="38">
        <v>22870</v>
      </c>
      <c r="L119" s="63">
        <v>22870</v>
      </c>
      <c r="M119" s="38">
        <v>22870</v>
      </c>
      <c r="N119" s="38">
        <v>22870</v>
      </c>
      <c r="O119" s="38">
        <v>22870</v>
      </c>
      <c r="P119" s="37"/>
    </row>
    <row r="120" spans="1:16" x14ac:dyDescent="0.2">
      <c r="A120">
        <v>114</v>
      </c>
      <c r="B120" s="28" t="s">
        <v>124</v>
      </c>
      <c r="C120" s="29">
        <v>100</v>
      </c>
      <c r="D120" s="47" t="s">
        <v>25</v>
      </c>
      <c r="E120" s="29"/>
      <c r="F120" s="29">
        <v>100</v>
      </c>
      <c r="G120" s="29">
        <v>2600</v>
      </c>
      <c r="H120" s="29" t="s">
        <v>125</v>
      </c>
      <c r="I120" s="47" t="s">
        <v>33</v>
      </c>
      <c r="J120" s="34">
        <v>0</v>
      </c>
      <c r="K120" s="88">
        <v>0</v>
      </c>
      <c r="L120" s="88">
        <v>22870</v>
      </c>
      <c r="M120" s="88">
        <v>22870</v>
      </c>
      <c r="N120" s="88">
        <v>22870</v>
      </c>
      <c r="O120" s="88">
        <v>22870</v>
      </c>
      <c r="P120" s="37"/>
    </row>
    <row r="121" spans="1:16" x14ac:dyDescent="0.2">
      <c r="A121">
        <v>115</v>
      </c>
      <c r="B121" s="28" t="s">
        <v>126</v>
      </c>
      <c r="C121" s="29">
        <v>100</v>
      </c>
      <c r="D121" s="47" t="s">
        <v>25</v>
      </c>
      <c r="E121" s="29"/>
      <c r="F121" s="29">
        <v>100</v>
      </c>
      <c r="G121" s="29">
        <v>2600</v>
      </c>
      <c r="H121" s="48" t="s">
        <v>104</v>
      </c>
      <c r="I121" s="47" t="s">
        <v>32</v>
      </c>
      <c r="J121" s="34">
        <v>8835</v>
      </c>
      <c r="K121" s="38">
        <v>6000</v>
      </c>
      <c r="L121" s="63">
        <v>6000</v>
      </c>
      <c r="M121" s="38">
        <v>6000</v>
      </c>
      <c r="N121" s="38">
        <v>6000</v>
      </c>
      <c r="O121" s="38">
        <v>6000</v>
      </c>
      <c r="P121" s="37"/>
    </row>
    <row r="122" spans="1:16" x14ac:dyDescent="0.2">
      <c r="A122">
        <v>116</v>
      </c>
      <c r="B122" s="28" t="s">
        <v>126</v>
      </c>
      <c r="C122" s="29">
        <v>100</v>
      </c>
      <c r="D122" s="47" t="s">
        <v>25</v>
      </c>
      <c r="E122" s="29"/>
      <c r="F122" s="29">
        <v>100</v>
      </c>
      <c r="G122" s="29">
        <v>2600</v>
      </c>
      <c r="H122" s="48" t="s">
        <v>104</v>
      </c>
      <c r="I122" s="47" t="s">
        <v>33</v>
      </c>
      <c r="J122" s="34"/>
      <c r="K122" s="88">
        <v>3000</v>
      </c>
      <c r="L122" s="88">
        <v>3000</v>
      </c>
      <c r="M122" s="88">
        <v>3000</v>
      </c>
      <c r="N122" s="88">
        <v>3000</v>
      </c>
      <c r="O122" s="88">
        <v>3000</v>
      </c>
      <c r="P122" s="37"/>
    </row>
    <row r="123" spans="1:16" x14ac:dyDescent="0.2">
      <c r="A123">
        <v>117</v>
      </c>
      <c r="B123" s="28" t="s">
        <v>127</v>
      </c>
      <c r="C123" s="29">
        <v>100</v>
      </c>
      <c r="D123" s="47" t="s">
        <v>25</v>
      </c>
      <c r="E123" s="29"/>
      <c r="F123" s="29">
        <v>100</v>
      </c>
      <c r="G123" s="29">
        <v>2600</v>
      </c>
      <c r="H123" s="48" t="s">
        <v>128</v>
      </c>
      <c r="I123" s="47" t="s">
        <v>32</v>
      </c>
      <c r="J123" s="34">
        <v>10000</v>
      </c>
      <c r="K123" s="38">
        <v>10000</v>
      </c>
      <c r="L123" s="87">
        <v>10000</v>
      </c>
      <c r="M123" s="38">
        <v>10000</v>
      </c>
      <c r="N123" s="38">
        <v>10000</v>
      </c>
      <c r="O123" s="38">
        <v>10000</v>
      </c>
      <c r="P123" s="37"/>
    </row>
    <row r="124" spans="1:16" x14ac:dyDescent="0.2">
      <c r="A124">
        <v>118</v>
      </c>
      <c r="B124" s="28" t="s">
        <v>127</v>
      </c>
      <c r="C124" s="29">
        <v>100</v>
      </c>
      <c r="D124" s="47" t="s">
        <v>25</v>
      </c>
      <c r="E124" s="29"/>
      <c r="F124" s="29">
        <v>100</v>
      </c>
      <c r="G124" s="29">
        <v>2600</v>
      </c>
      <c r="H124" s="48" t="s">
        <v>128</v>
      </c>
      <c r="I124" s="47" t="s">
        <v>33</v>
      </c>
      <c r="J124" s="34"/>
      <c r="K124" s="88"/>
      <c r="L124" s="88">
        <v>10000</v>
      </c>
      <c r="M124" s="88">
        <v>10000</v>
      </c>
      <c r="N124" s="88">
        <v>10000</v>
      </c>
      <c r="O124" s="88">
        <v>10000</v>
      </c>
      <c r="P124" s="37"/>
    </row>
    <row r="125" spans="1:16" x14ac:dyDescent="0.2">
      <c r="A125">
        <v>119</v>
      </c>
      <c r="B125" s="28" t="s">
        <v>129</v>
      </c>
      <c r="C125" s="29">
        <v>100</v>
      </c>
      <c r="D125" s="47" t="s">
        <v>25</v>
      </c>
      <c r="E125" s="29"/>
      <c r="F125" s="29">
        <v>100</v>
      </c>
      <c r="G125" s="29">
        <v>2600</v>
      </c>
      <c r="H125" s="48" t="s">
        <v>130</v>
      </c>
      <c r="I125" s="47" t="s">
        <v>32</v>
      </c>
      <c r="J125" s="34">
        <v>219228</v>
      </c>
      <c r="K125" s="63">
        <v>226484</v>
      </c>
      <c r="L125" s="63">
        <v>230809</v>
      </c>
      <c r="M125" s="38">
        <v>235022</v>
      </c>
      <c r="N125" s="38">
        <v>240090</v>
      </c>
      <c r="O125" s="38">
        <v>244858</v>
      </c>
      <c r="P125" s="37"/>
    </row>
    <row r="126" spans="1:16" x14ac:dyDescent="0.2">
      <c r="A126">
        <v>120</v>
      </c>
      <c r="B126" s="28" t="s">
        <v>129</v>
      </c>
      <c r="C126" s="29">
        <v>100</v>
      </c>
      <c r="D126" s="47" t="s">
        <v>25</v>
      </c>
      <c r="E126" s="29"/>
      <c r="F126" s="29">
        <v>100</v>
      </c>
      <c r="G126" s="29">
        <v>2600</v>
      </c>
      <c r="H126" s="48" t="s">
        <v>130</v>
      </c>
      <c r="I126" s="47" t="s">
        <v>33</v>
      </c>
      <c r="J126" s="34"/>
      <c r="K126" s="88">
        <v>54000</v>
      </c>
      <c r="L126" s="88">
        <v>108000</v>
      </c>
      <c r="M126" s="88">
        <v>108000</v>
      </c>
      <c r="N126" s="88">
        <v>108000</v>
      </c>
      <c r="O126" s="88">
        <v>108000</v>
      </c>
      <c r="P126" s="37"/>
    </row>
    <row r="127" spans="1:16" x14ac:dyDescent="0.2">
      <c r="A127">
        <v>121</v>
      </c>
      <c r="B127" s="28" t="s">
        <v>131</v>
      </c>
      <c r="C127" s="29">
        <v>100</v>
      </c>
      <c r="D127" s="47" t="s">
        <v>25</v>
      </c>
      <c r="E127" s="29"/>
      <c r="F127" s="29">
        <v>100</v>
      </c>
      <c r="G127" s="29">
        <v>2600</v>
      </c>
      <c r="H127" s="48" t="s">
        <v>132</v>
      </c>
      <c r="I127" s="47" t="s">
        <v>32</v>
      </c>
      <c r="J127" s="34">
        <v>26482</v>
      </c>
      <c r="K127" s="38">
        <v>26482</v>
      </c>
      <c r="L127" s="63">
        <v>26482</v>
      </c>
      <c r="M127" s="38">
        <v>26482</v>
      </c>
      <c r="N127" s="38">
        <v>26482</v>
      </c>
      <c r="O127" s="38">
        <v>26482</v>
      </c>
      <c r="P127" s="37"/>
    </row>
    <row r="128" spans="1:16" x14ac:dyDescent="0.2">
      <c r="A128">
        <v>122</v>
      </c>
      <c r="B128" s="28" t="s">
        <v>131</v>
      </c>
      <c r="C128" s="29">
        <v>100</v>
      </c>
      <c r="D128" s="47" t="s">
        <v>25</v>
      </c>
      <c r="E128" s="29"/>
      <c r="F128" s="29">
        <v>100</v>
      </c>
      <c r="G128" s="29">
        <v>2600</v>
      </c>
      <c r="H128" s="48" t="s">
        <v>132</v>
      </c>
      <c r="I128" s="47" t="s">
        <v>33</v>
      </c>
      <c r="J128" s="34"/>
      <c r="K128" s="88"/>
      <c r="L128" s="88">
        <v>26482</v>
      </c>
      <c r="M128" s="88">
        <v>26482</v>
      </c>
      <c r="N128" s="88">
        <v>26482</v>
      </c>
      <c r="O128" s="88">
        <v>26482</v>
      </c>
      <c r="P128" s="37"/>
    </row>
    <row r="129" spans="1:16" x14ac:dyDescent="0.2">
      <c r="A129">
        <v>123</v>
      </c>
      <c r="B129" s="28" t="s">
        <v>133</v>
      </c>
      <c r="C129" s="29">
        <v>100</v>
      </c>
      <c r="D129" s="47" t="s">
        <v>25</v>
      </c>
      <c r="E129" s="29"/>
      <c r="F129" s="29">
        <v>100</v>
      </c>
      <c r="G129" s="29">
        <v>2600</v>
      </c>
      <c r="H129" s="29" t="s">
        <v>134</v>
      </c>
      <c r="I129" s="47" t="s">
        <v>32</v>
      </c>
      <c r="J129" s="34">
        <v>38808</v>
      </c>
      <c r="K129" s="89">
        <v>42688.800000000003</v>
      </c>
      <c r="L129" s="63">
        <v>42688.800000000003</v>
      </c>
      <c r="M129" s="38">
        <v>42688.800000000003</v>
      </c>
      <c r="N129" s="38">
        <v>42688.800000000003</v>
      </c>
      <c r="O129" s="38">
        <v>42688.800000000003</v>
      </c>
      <c r="P129" s="37"/>
    </row>
    <row r="130" spans="1:16" x14ac:dyDescent="0.2">
      <c r="A130">
        <v>124</v>
      </c>
      <c r="B130" s="28" t="s">
        <v>133</v>
      </c>
      <c r="C130" s="29">
        <v>100</v>
      </c>
      <c r="D130" s="47" t="s">
        <v>25</v>
      </c>
      <c r="E130" s="29"/>
      <c r="F130" s="29">
        <v>100</v>
      </c>
      <c r="G130" s="29">
        <v>2600</v>
      </c>
      <c r="H130" s="29" t="s">
        <v>134</v>
      </c>
      <c r="I130" s="47" t="s">
        <v>33</v>
      </c>
      <c r="J130" s="34"/>
      <c r="K130" s="88"/>
      <c r="L130" s="88">
        <v>10672.2</v>
      </c>
      <c r="M130" s="88">
        <v>10672.2</v>
      </c>
      <c r="N130" s="88">
        <v>10672.2</v>
      </c>
      <c r="O130" s="88">
        <v>10672.2</v>
      </c>
      <c r="P130" s="37"/>
    </row>
    <row r="131" spans="1:16" x14ac:dyDescent="0.2">
      <c r="A131">
        <v>125</v>
      </c>
      <c r="B131" s="81" t="s">
        <v>135</v>
      </c>
      <c r="C131" s="82"/>
      <c r="D131" s="83"/>
      <c r="E131" s="84"/>
      <c r="F131" s="84"/>
      <c r="G131" s="84"/>
      <c r="H131" s="85"/>
      <c r="I131" s="86"/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37"/>
    </row>
    <row r="132" spans="1:16" x14ac:dyDescent="0.2">
      <c r="A132">
        <v>126</v>
      </c>
      <c r="B132" s="28" t="s">
        <v>135</v>
      </c>
      <c r="C132" s="29">
        <v>100</v>
      </c>
      <c r="D132" s="47" t="s">
        <v>25</v>
      </c>
      <c r="E132" s="29"/>
      <c r="F132" s="29">
        <v>100</v>
      </c>
      <c r="G132" s="29">
        <v>2700</v>
      </c>
      <c r="H132" s="29" t="s">
        <v>136</v>
      </c>
      <c r="I132" s="47" t="s">
        <v>32</v>
      </c>
      <c r="J132" s="34">
        <v>50000</v>
      </c>
      <c r="K132" s="38">
        <v>0</v>
      </c>
      <c r="L132" s="87">
        <v>40000</v>
      </c>
      <c r="M132" s="38">
        <v>40000</v>
      </c>
      <c r="N132" s="38">
        <v>40000</v>
      </c>
      <c r="O132" s="38">
        <v>40000</v>
      </c>
      <c r="P132" s="37"/>
    </row>
    <row r="133" spans="1:16" x14ac:dyDescent="0.2">
      <c r="A133">
        <v>127</v>
      </c>
      <c r="B133" s="28" t="s">
        <v>135</v>
      </c>
      <c r="C133" s="29">
        <v>100</v>
      </c>
      <c r="D133" s="47" t="s">
        <v>25</v>
      </c>
      <c r="E133" s="29"/>
      <c r="F133" s="29">
        <v>100</v>
      </c>
      <c r="G133" s="29">
        <v>2700</v>
      </c>
      <c r="H133" s="29" t="s">
        <v>136</v>
      </c>
      <c r="I133" s="47" t="s">
        <v>32</v>
      </c>
      <c r="J133" s="34">
        <v>0</v>
      </c>
      <c r="K133" s="38">
        <v>0</v>
      </c>
      <c r="L133" s="87">
        <v>15000</v>
      </c>
      <c r="M133" s="38">
        <v>15000</v>
      </c>
      <c r="N133" s="38">
        <v>15000</v>
      </c>
      <c r="O133" s="38">
        <v>15000</v>
      </c>
      <c r="P133" s="37"/>
    </row>
    <row r="134" spans="1:16" x14ac:dyDescent="0.2">
      <c r="A134">
        <v>128</v>
      </c>
      <c r="B134" s="81" t="s">
        <v>137</v>
      </c>
      <c r="C134" s="82"/>
      <c r="D134" s="83"/>
      <c r="E134" s="84"/>
      <c r="F134" s="84"/>
      <c r="G134" s="84"/>
      <c r="H134" s="85"/>
      <c r="I134" s="86"/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37"/>
    </row>
    <row r="135" spans="1:16" x14ac:dyDescent="0.2">
      <c r="A135">
        <v>129</v>
      </c>
      <c r="B135" s="28" t="s">
        <v>138</v>
      </c>
      <c r="C135" s="29">
        <v>240</v>
      </c>
      <c r="D135" s="47" t="s">
        <v>139</v>
      </c>
      <c r="E135" s="29"/>
      <c r="F135" s="29">
        <v>420</v>
      </c>
      <c r="G135" s="29">
        <v>1000</v>
      </c>
      <c r="H135" s="29" t="s">
        <v>71</v>
      </c>
      <c r="I135" s="47" t="s">
        <v>32</v>
      </c>
      <c r="J135" s="34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7"/>
    </row>
    <row r="136" spans="1:16" x14ac:dyDescent="0.2">
      <c r="A136">
        <v>130</v>
      </c>
      <c r="B136" s="81" t="s">
        <v>12</v>
      </c>
      <c r="C136" s="82"/>
      <c r="D136" s="83"/>
      <c r="E136" s="84"/>
      <c r="F136" s="84"/>
      <c r="G136" s="84"/>
      <c r="H136" s="85"/>
      <c r="I136" s="86"/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37"/>
    </row>
    <row r="137" spans="1:16" x14ac:dyDescent="0.2">
      <c r="A137">
        <v>131</v>
      </c>
      <c r="B137" s="28" t="s">
        <v>140</v>
      </c>
      <c r="C137" s="29">
        <v>240</v>
      </c>
      <c r="D137" s="47" t="s">
        <v>141</v>
      </c>
      <c r="E137" s="29"/>
      <c r="F137" s="29">
        <v>420</v>
      </c>
      <c r="G137" s="29">
        <v>1000</v>
      </c>
      <c r="H137" s="29" t="s">
        <v>71</v>
      </c>
      <c r="I137" s="47" t="s">
        <v>32</v>
      </c>
      <c r="J137" s="34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7"/>
    </row>
    <row r="138" spans="1:16" x14ac:dyDescent="0.2">
      <c r="A138">
        <v>132</v>
      </c>
      <c r="B138" s="81" t="s">
        <v>14</v>
      </c>
      <c r="C138" s="82"/>
      <c r="D138" s="83"/>
      <c r="E138" s="84"/>
      <c r="F138" s="84"/>
      <c r="G138" s="84"/>
      <c r="H138" s="85"/>
      <c r="I138" s="86"/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37"/>
    </row>
    <row r="139" spans="1:16" x14ac:dyDescent="0.2">
      <c r="A139">
        <v>133</v>
      </c>
      <c r="B139" s="28" t="s">
        <v>142</v>
      </c>
      <c r="C139" s="29">
        <v>240</v>
      </c>
      <c r="D139" s="47" t="s">
        <v>143</v>
      </c>
      <c r="E139" s="29"/>
      <c r="F139" s="29">
        <v>420</v>
      </c>
      <c r="G139" s="29">
        <v>1000</v>
      </c>
      <c r="H139" s="29" t="s">
        <v>71</v>
      </c>
      <c r="I139" s="47" t="s">
        <v>32</v>
      </c>
      <c r="J139" s="34">
        <v>69800</v>
      </c>
      <c r="K139" s="38">
        <v>65612</v>
      </c>
      <c r="L139" s="38">
        <v>65612</v>
      </c>
      <c r="M139" s="38">
        <v>65612</v>
      </c>
      <c r="N139" s="38">
        <v>65612</v>
      </c>
      <c r="O139" s="38">
        <v>65612</v>
      </c>
      <c r="P139" s="37"/>
    </row>
    <row r="140" spans="1:16" x14ac:dyDescent="0.2">
      <c r="A140">
        <v>134</v>
      </c>
      <c r="B140" s="81" t="s">
        <v>144</v>
      </c>
      <c r="C140" s="82"/>
      <c r="D140" s="83"/>
      <c r="E140" s="84"/>
      <c r="F140" s="84"/>
      <c r="G140" s="84"/>
      <c r="H140" s="85"/>
      <c r="I140" s="86"/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37"/>
    </row>
    <row r="141" spans="1:16" x14ac:dyDescent="0.2">
      <c r="A141">
        <v>135</v>
      </c>
      <c r="B141" s="28" t="s">
        <v>145</v>
      </c>
      <c r="C141" s="29">
        <v>250</v>
      </c>
      <c r="D141" s="47" t="s">
        <v>25</v>
      </c>
      <c r="E141" s="29"/>
      <c r="F141" s="29">
        <v>200</v>
      </c>
      <c r="G141" s="29">
        <v>2100</v>
      </c>
      <c r="H141" s="29" t="s">
        <v>71</v>
      </c>
      <c r="I141" s="90"/>
      <c r="J141" s="34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7"/>
    </row>
    <row r="142" spans="1:16" x14ac:dyDescent="0.2">
      <c r="A142">
        <v>136</v>
      </c>
      <c r="B142" s="28" t="s">
        <v>146</v>
      </c>
      <c r="C142" s="29">
        <v>250</v>
      </c>
      <c r="D142" s="49" t="s">
        <v>147</v>
      </c>
      <c r="E142" s="29"/>
      <c r="F142" s="29">
        <v>200</v>
      </c>
      <c r="G142" s="29">
        <v>2130</v>
      </c>
      <c r="H142" s="48" t="s">
        <v>80</v>
      </c>
      <c r="I142" s="49" t="s">
        <v>32</v>
      </c>
      <c r="J142" s="34">
        <v>1000</v>
      </c>
      <c r="K142" s="38">
        <v>1000</v>
      </c>
      <c r="L142" s="63">
        <v>1000</v>
      </c>
      <c r="M142" s="38">
        <v>1000</v>
      </c>
      <c r="N142" s="38">
        <v>1000</v>
      </c>
      <c r="O142" s="38">
        <v>1000</v>
      </c>
      <c r="P142" s="37"/>
    </row>
    <row r="143" spans="1:16" x14ac:dyDescent="0.2">
      <c r="A143">
        <v>137</v>
      </c>
      <c r="B143" s="28" t="s">
        <v>146</v>
      </c>
      <c r="C143" s="29">
        <v>250</v>
      </c>
      <c r="D143" s="49" t="s">
        <v>147</v>
      </c>
      <c r="E143" s="29"/>
      <c r="F143" s="29">
        <v>200</v>
      </c>
      <c r="G143" s="29">
        <v>2130</v>
      </c>
      <c r="H143" s="48" t="s">
        <v>80</v>
      </c>
      <c r="I143" s="49" t="s">
        <v>33</v>
      </c>
      <c r="J143" s="34"/>
      <c r="K143" s="88"/>
      <c r="L143" s="88">
        <v>1000</v>
      </c>
      <c r="M143" s="88">
        <v>1000</v>
      </c>
      <c r="N143" s="88">
        <v>1000</v>
      </c>
      <c r="O143" s="88">
        <v>1000</v>
      </c>
      <c r="P143" s="37"/>
    </row>
    <row r="144" spans="1:16" x14ac:dyDescent="0.2">
      <c r="A144">
        <v>138</v>
      </c>
      <c r="B144" s="28" t="s">
        <v>148</v>
      </c>
      <c r="C144" s="29">
        <v>250</v>
      </c>
      <c r="D144" s="49" t="s">
        <v>147</v>
      </c>
      <c r="E144" s="29"/>
      <c r="F144" s="29">
        <v>200</v>
      </c>
      <c r="G144" s="29">
        <v>2140</v>
      </c>
      <c r="H144" s="48" t="s">
        <v>80</v>
      </c>
      <c r="I144" s="49" t="s">
        <v>32</v>
      </c>
      <c r="J144" s="34">
        <v>40000</v>
      </c>
      <c r="K144" s="38"/>
      <c r="L144" s="63"/>
      <c r="M144" s="38"/>
      <c r="N144" s="38"/>
      <c r="O144" s="38"/>
      <c r="P144" s="37"/>
    </row>
    <row r="145" spans="1:16" x14ac:dyDescent="0.2">
      <c r="A145">
        <v>139</v>
      </c>
      <c r="B145" s="28" t="s">
        <v>148</v>
      </c>
      <c r="C145" s="29">
        <v>250</v>
      </c>
      <c r="D145" s="49" t="s">
        <v>147</v>
      </c>
      <c r="E145" s="29"/>
      <c r="F145" s="29">
        <v>200</v>
      </c>
      <c r="G145" s="29">
        <v>2140</v>
      </c>
      <c r="H145" s="48" t="s">
        <v>80</v>
      </c>
      <c r="I145" s="49" t="s">
        <v>33</v>
      </c>
      <c r="J145" s="34"/>
      <c r="K145" s="88"/>
      <c r="L145" s="88">
        <v>20000</v>
      </c>
      <c r="M145" s="88">
        <v>20000</v>
      </c>
      <c r="N145" s="88">
        <v>20000</v>
      </c>
      <c r="O145" s="88">
        <v>20000</v>
      </c>
      <c r="P145" s="37"/>
    </row>
    <row r="146" spans="1:16" x14ac:dyDescent="0.2">
      <c r="A146">
        <v>140</v>
      </c>
      <c r="B146" s="28" t="s">
        <v>149</v>
      </c>
      <c r="C146" s="29">
        <v>250</v>
      </c>
      <c r="D146" s="49" t="s">
        <v>147</v>
      </c>
      <c r="E146" s="29"/>
      <c r="F146" s="29">
        <v>200</v>
      </c>
      <c r="G146" s="29">
        <v>2150</v>
      </c>
      <c r="H146" s="48" t="s">
        <v>80</v>
      </c>
      <c r="I146" s="49" t="s">
        <v>32</v>
      </c>
      <c r="J146" s="34">
        <v>20000</v>
      </c>
      <c r="K146" s="38">
        <v>20000</v>
      </c>
      <c r="L146" s="63">
        <v>20000</v>
      </c>
      <c r="M146" s="38">
        <v>20000</v>
      </c>
      <c r="N146" s="38">
        <v>20000</v>
      </c>
      <c r="O146" s="38">
        <v>20000</v>
      </c>
      <c r="P146" s="37"/>
    </row>
    <row r="147" spans="1:16" x14ac:dyDescent="0.2">
      <c r="A147">
        <v>141</v>
      </c>
      <c r="B147" s="28" t="s">
        <v>149</v>
      </c>
      <c r="C147" s="29">
        <v>250</v>
      </c>
      <c r="D147" s="49" t="s">
        <v>147</v>
      </c>
      <c r="E147" s="29"/>
      <c r="F147" s="29">
        <v>200</v>
      </c>
      <c r="G147" s="29">
        <v>2150</v>
      </c>
      <c r="H147" s="48" t="s">
        <v>80</v>
      </c>
      <c r="I147" s="49" t="s">
        <v>33</v>
      </c>
      <c r="J147" s="34"/>
      <c r="K147" s="88"/>
      <c r="L147" s="88">
        <v>10000</v>
      </c>
      <c r="M147" s="88">
        <v>10000</v>
      </c>
      <c r="N147" s="88">
        <v>10000</v>
      </c>
      <c r="O147" s="88">
        <v>10000</v>
      </c>
      <c r="P147" s="37"/>
    </row>
    <row r="148" spans="1:16" x14ac:dyDescent="0.2">
      <c r="A148">
        <v>142</v>
      </c>
      <c r="B148" s="28" t="s">
        <v>150</v>
      </c>
      <c r="C148" s="29">
        <v>250</v>
      </c>
      <c r="D148" s="49" t="s">
        <v>147</v>
      </c>
      <c r="E148" s="29"/>
      <c r="F148" s="29">
        <v>200</v>
      </c>
      <c r="G148" s="29">
        <v>2160</v>
      </c>
      <c r="H148" s="48" t="s">
        <v>80</v>
      </c>
      <c r="I148" s="49" t="s">
        <v>32</v>
      </c>
      <c r="J148" s="34">
        <v>980</v>
      </c>
      <c r="K148" s="38">
        <v>980</v>
      </c>
      <c r="L148" s="63">
        <v>980</v>
      </c>
      <c r="M148" s="38">
        <v>980</v>
      </c>
      <c r="N148" s="38">
        <v>980</v>
      </c>
      <c r="O148" s="38">
        <v>980</v>
      </c>
      <c r="P148" s="37"/>
    </row>
    <row r="149" spans="1:16" x14ac:dyDescent="0.2">
      <c r="A149">
        <v>143</v>
      </c>
      <c r="B149" s="28" t="s">
        <v>150</v>
      </c>
      <c r="C149" s="29">
        <v>250</v>
      </c>
      <c r="D149" s="49" t="s">
        <v>147</v>
      </c>
      <c r="E149" s="29"/>
      <c r="F149" s="29">
        <v>200</v>
      </c>
      <c r="G149" s="29">
        <v>2160</v>
      </c>
      <c r="H149" s="48" t="s">
        <v>80</v>
      </c>
      <c r="I149" s="49" t="s">
        <v>33</v>
      </c>
      <c r="J149" s="34"/>
      <c r="K149" s="88"/>
      <c r="L149" s="88">
        <v>490</v>
      </c>
      <c r="M149" s="88">
        <v>490</v>
      </c>
      <c r="N149" s="88">
        <v>490</v>
      </c>
      <c r="O149" s="88">
        <v>490</v>
      </c>
      <c r="P149" s="37"/>
    </row>
    <row r="150" spans="1:16" x14ac:dyDescent="0.2">
      <c r="A150">
        <v>144</v>
      </c>
      <c r="B150" s="81" t="s">
        <v>151</v>
      </c>
      <c r="C150" s="82"/>
      <c r="D150" s="83"/>
      <c r="E150" s="84"/>
      <c r="F150" s="84"/>
      <c r="G150" s="84"/>
      <c r="H150" s="85"/>
      <c r="I150" s="86"/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37"/>
    </row>
    <row r="151" spans="1:16" x14ac:dyDescent="0.2">
      <c r="A151">
        <v>145</v>
      </c>
      <c r="B151" s="28" t="s">
        <v>152</v>
      </c>
      <c r="C151" s="29">
        <v>280</v>
      </c>
      <c r="D151" s="47" t="s">
        <v>153</v>
      </c>
      <c r="E151" s="29"/>
      <c r="F151" s="29">
        <v>100</v>
      </c>
      <c r="G151" s="29">
        <v>1000</v>
      </c>
      <c r="H151" s="48" t="s">
        <v>78</v>
      </c>
      <c r="I151" s="90" t="s">
        <v>32</v>
      </c>
      <c r="J151" s="34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7"/>
    </row>
    <row r="152" spans="1:16" x14ac:dyDescent="0.2">
      <c r="A152">
        <v>146</v>
      </c>
      <c r="B152" s="28" t="s">
        <v>154</v>
      </c>
      <c r="C152" s="29">
        <v>280</v>
      </c>
      <c r="D152" s="47" t="s">
        <v>153</v>
      </c>
      <c r="E152" s="29"/>
      <c r="F152" s="29">
        <v>100</v>
      </c>
      <c r="G152" s="29">
        <v>2213</v>
      </c>
      <c r="H152" s="48" t="s">
        <v>78</v>
      </c>
      <c r="I152" s="90" t="s">
        <v>32</v>
      </c>
      <c r="J152" s="34">
        <v>140800</v>
      </c>
      <c r="K152" s="38">
        <v>177698</v>
      </c>
      <c r="L152" s="38">
        <v>88849</v>
      </c>
      <c r="M152" s="38">
        <v>88849</v>
      </c>
      <c r="N152" s="38">
        <v>88849</v>
      </c>
      <c r="O152" s="38">
        <v>88849</v>
      </c>
      <c r="P152" s="37"/>
    </row>
    <row r="153" spans="1:16" x14ac:dyDescent="0.2">
      <c r="A153">
        <v>147</v>
      </c>
      <c r="B153" s="28" t="s">
        <v>155</v>
      </c>
      <c r="C153" s="29">
        <v>280</v>
      </c>
      <c r="D153" s="47" t="s">
        <v>153</v>
      </c>
      <c r="E153" s="29"/>
      <c r="F153" s="29">
        <v>100</v>
      </c>
      <c r="G153" s="29">
        <v>2213</v>
      </c>
      <c r="H153" s="48" t="s">
        <v>84</v>
      </c>
      <c r="I153" s="90" t="s">
        <v>32</v>
      </c>
      <c r="J153" s="34">
        <v>4200</v>
      </c>
      <c r="K153" s="38">
        <v>4200</v>
      </c>
      <c r="L153" s="38">
        <v>2100</v>
      </c>
      <c r="M153" s="38">
        <v>1050</v>
      </c>
      <c r="N153" s="38">
        <v>1050</v>
      </c>
      <c r="O153" s="38">
        <v>1050</v>
      </c>
      <c r="P153" s="37"/>
    </row>
    <row r="154" spans="1:16" x14ac:dyDescent="0.2">
      <c r="A154">
        <v>148</v>
      </c>
      <c r="B154" s="81" t="s">
        <v>156</v>
      </c>
      <c r="C154" s="82"/>
      <c r="D154" s="83"/>
      <c r="E154" s="84"/>
      <c r="F154" s="84"/>
      <c r="G154" s="84"/>
      <c r="H154" s="85"/>
      <c r="I154" s="86"/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37"/>
    </row>
    <row r="155" spans="1:16" x14ac:dyDescent="0.2">
      <c r="A155">
        <v>149</v>
      </c>
      <c r="B155" s="28" t="s">
        <v>157</v>
      </c>
      <c r="C155" s="29">
        <v>280</v>
      </c>
      <c r="D155" s="47" t="s">
        <v>158</v>
      </c>
      <c r="E155" s="29"/>
      <c r="F155" s="29">
        <v>430</v>
      </c>
      <c r="G155" s="29">
        <v>2100</v>
      </c>
      <c r="H155" s="29" t="s">
        <v>71</v>
      </c>
      <c r="I155" s="90" t="s">
        <v>32</v>
      </c>
      <c r="J155" s="34">
        <v>4319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7"/>
    </row>
    <row r="156" spans="1:16" x14ac:dyDescent="0.2">
      <c r="A156">
        <v>150</v>
      </c>
      <c r="B156" s="81" t="s">
        <v>159</v>
      </c>
      <c r="C156" s="82"/>
      <c r="D156" s="83"/>
      <c r="E156" s="84"/>
      <c r="F156" s="84"/>
      <c r="G156" s="84"/>
      <c r="H156" s="85"/>
      <c r="I156" s="86"/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37"/>
    </row>
    <row r="157" spans="1:16" x14ac:dyDescent="0.2">
      <c r="A157">
        <v>151</v>
      </c>
      <c r="B157" s="28" t="s">
        <v>145</v>
      </c>
      <c r="C157" s="29">
        <v>280</v>
      </c>
      <c r="D157" s="47" t="s">
        <v>160</v>
      </c>
      <c r="E157" s="29"/>
      <c r="F157" s="29">
        <v>200</v>
      </c>
      <c r="G157" s="29">
        <v>2100</v>
      </c>
      <c r="H157" s="29" t="s">
        <v>71</v>
      </c>
      <c r="I157" s="90" t="s">
        <v>32</v>
      </c>
      <c r="J157" s="34">
        <v>0</v>
      </c>
      <c r="K157" s="38">
        <v>0</v>
      </c>
      <c r="L157" s="63">
        <v>0</v>
      </c>
      <c r="M157" s="38">
        <v>0</v>
      </c>
      <c r="N157" s="38">
        <v>0</v>
      </c>
      <c r="O157" s="38">
        <v>0</v>
      </c>
      <c r="P157" s="37"/>
    </row>
    <row r="158" spans="1:16" x14ac:dyDescent="0.2">
      <c r="A158">
        <v>152</v>
      </c>
      <c r="B158" s="28" t="s">
        <v>146</v>
      </c>
      <c r="C158" s="29">
        <v>280</v>
      </c>
      <c r="D158" s="47" t="s">
        <v>160</v>
      </c>
      <c r="E158" s="29"/>
      <c r="F158" s="29">
        <v>200</v>
      </c>
      <c r="G158" s="29">
        <v>2130</v>
      </c>
      <c r="H158" s="48" t="s">
        <v>80</v>
      </c>
      <c r="I158" s="90" t="s">
        <v>32</v>
      </c>
      <c r="J158" s="34">
        <v>1170</v>
      </c>
      <c r="K158" s="38">
        <v>1170</v>
      </c>
      <c r="L158" s="63">
        <v>585</v>
      </c>
      <c r="M158" s="38">
        <v>585</v>
      </c>
      <c r="N158" s="38">
        <v>585</v>
      </c>
      <c r="O158" s="38">
        <v>585</v>
      </c>
      <c r="P158" s="37"/>
    </row>
    <row r="159" spans="1:16" x14ac:dyDescent="0.2">
      <c r="A159">
        <v>153</v>
      </c>
      <c r="B159" s="28" t="s">
        <v>148</v>
      </c>
      <c r="C159" s="29">
        <v>280</v>
      </c>
      <c r="D159" s="47" t="s">
        <v>160</v>
      </c>
      <c r="E159" s="29"/>
      <c r="F159" s="29">
        <v>200</v>
      </c>
      <c r="G159" s="29">
        <v>2140</v>
      </c>
      <c r="H159" s="48" t="s">
        <v>80</v>
      </c>
      <c r="I159" s="90" t="s">
        <v>32</v>
      </c>
      <c r="J159" s="34">
        <v>9857.5</v>
      </c>
      <c r="K159" s="38">
        <v>0</v>
      </c>
      <c r="L159" s="63">
        <v>0</v>
      </c>
      <c r="M159" s="38">
        <v>0</v>
      </c>
      <c r="N159" s="38">
        <v>0</v>
      </c>
      <c r="O159" s="38">
        <v>0</v>
      </c>
      <c r="P159" s="37"/>
    </row>
    <row r="160" spans="1:16" x14ac:dyDescent="0.2">
      <c r="A160">
        <v>154</v>
      </c>
      <c r="B160" s="28" t="s">
        <v>149</v>
      </c>
      <c r="C160" s="29">
        <v>280</v>
      </c>
      <c r="D160" s="47" t="s">
        <v>160</v>
      </c>
      <c r="E160" s="29"/>
      <c r="F160" s="29">
        <v>200</v>
      </c>
      <c r="G160" s="29">
        <v>2150</v>
      </c>
      <c r="H160" s="48" t="s">
        <v>80</v>
      </c>
      <c r="I160" s="90" t="s">
        <v>32</v>
      </c>
      <c r="J160" s="34">
        <v>0</v>
      </c>
      <c r="K160" s="38">
        <v>0</v>
      </c>
      <c r="L160" s="63">
        <v>0</v>
      </c>
      <c r="M160" s="38">
        <v>0</v>
      </c>
      <c r="N160" s="38">
        <v>0</v>
      </c>
      <c r="O160" s="38">
        <v>0</v>
      </c>
      <c r="P160" s="37"/>
    </row>
    <row r="161" spans="1:16" x14ac:dyDescent="0.2">
      <c r="A161">
        <v>155</v>
      </c>
      <c r="B161" s="28" t="s">
        <v>150</v>
      </c>
      <c r="C161" s="29">
        <v>280</v>
      </c>
      <c r="D161" s="47" t="s">
        <v>160</v>
      </c>
      <c r="E161" s="29"/>
      <c r="F161" s="29">
        <v>200</v>
      </c>
      <c r="G161" s="29">
        <v>2160</v>
      </c>
      <c r="H161" s="48" t="s">
        <v>80</v>
      </c>
      <c r="I161" s="90" t="s">
        <v>32</v>
      </c>
      <c r="J161" s="34">
        <v>0</v>
      </c>
      <c r="K161" s="38">
        <v>0</v>
      </c>
      <c r="L161" s="63">
        <v>0</v>
      </c>
      <c r="M161" s="38">
        <v>0</v>
      </c>
      <c r="N161" s="38">
        <v>0</v>
      </c>
      <c r="O161" s="38">
        <v>0</v>
      </c>
      <c r="P161" s="37"/>
    </row>
    <row r="162" spans="1:16" x14ac:dyDescent="0.2">
      <c r="A162">
        <v>156</v>
      </c>
      <c r="B162" s="28" t="s">
        <v>161</v>
      </c>
      <c r="C162" s="29">
        <v>280</v>
      </c>
      <c r="D162" s="47" t="s">
        <v>160</v>
      </c>
      <c r="E162" s="29"/>
      <c r="F162" s="29">
        <v>200</v>
      </c>
      <c r="G162" s="29">
        <v>2190</v>
      </c>
      <c r="H162" s="48" t="s">
        <v>71</v>
      </c>
      <c r="I162" s="90" t="s">
        <v>32</v>
      </c>
      <c r="J162" s="34">
        <v>377.5</v>
      </c>
      <c r="K162" s="38">
        <v>378</v>
      </c>
      <c r="L162" s="63">
        <v>189</v>
      </c>
      <c r="M162" s="38">
        <v>189</v>
      </c>
      <c r="N162" s="38">
        <v>189</v>
      </c>
      <c r="O162" s="38">
        <v>189</v>
      </c>
      <c r="P162" s="37"/>
    </row>
    <row r="163" spans="1:16" x14ac:dyDescent="0.2">
      <c r="A163">
        <v>157</v>
      </c>
      <c r="B163" s="28" t="s">
        <v>162</v>
      </c>
      <c r="C163" s="29">
        <v>280</v>
      </c>
      <c r="D163" s="47" t="s">
        <v>160</v>
      </c>
      <c r="E163" s="29"/>
      <c r="F163" s="29">
        <v>200</v>
      </c>
      <c r="G163" s="29">
        <v>2213</v>
      </c>
      <c r="H163" s="48" t="s">
        <v>84</v>
      </c>
      <c r="I163" s="90" t="s">
        <v>32</v>
      </c>
      <c r="J163" s="34">
        <v>905</v>
      </c>
      <c r="K163" s="38">
        <v>0</v>
      </c>
      <c r="L163" s="63">
        <v>0</v>
      </c>
      <c r="M163" s="38">
        <v>0</v>
      </c>
      <c r="N163" s="38">
        <v>0</v>
      </c>
      <c r="O163" s="38">
        <v>0</v>
      </c>
      <c r="P163" s="37"/>
    </row>
    <row r="164" spans="1:16" x14ac:dyDescent="0.2">
      <c r="A164">
        <v>158</v>
      </c>
      <c r="B164" s="81" t="s">
        <v>163</v>
      </c>
      <c r="C164" s="82"/>
      <c r="D164" s="83"/>
      <c r="E164" s="84"/>
      <c r="F164" s="84"/>
      <c r="G164" s="84"/>
      <c r="H164" s="85"/>
      <c r="I164" s="86"/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37"/>
    </row>
    <row r="165" spans="1:16" x14ac:dyDescent="0.2">
      <c r="A165">
        <v>159</v>
      </c>
      <c r="B165" s="28" t="s">
        <v>164</v>
      </c>
      <c r="C165" s="29">
        <v>280</v>
      </c>
      <c r="D165" s="47" t="s">
        <v>165</v>
      </c>
      <c r="E165" s="29"/>
      <c r="F165" s="29">
        <v>420</v>
      </c>
      <c r="G165" s="29">
        <v>2700</v>
      </c>
      <c r="H165" s="29" t="s">
        <v>136</v>
      </c>
      <c r="I165" s="90" t="s">
        <v>32</v>
      </c>
      <c r="J165" s="34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7"/>
    </row>
    <row r="166" spans="1:16" x14ac:dyDescent="0.2">
      <c r="A166">
        <v>160</v>
      </c>
      <c r="B166" s="81" t="s">
        <v>166</v>
      </c>
      <c r="C166" s="82"/>
      <c r="D166" s="83"/>
      <c r="E166" s="84"/>
      <c r="F166" s="84"/>
      <c r="G166" s="84"/>
      <c r="H166" s="85"/>
      <c r="I166" s="86"/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0</v>
      </c>
      <c r="P166" s="37"/>
    </row>
    <row r="167" spans="1:16" x14ac:dyDescent="0.2">
      <c r="A167">
        <v>161</v>
      </c>
      <c r="B167" s="28" t="s">
        <v>167</v>
      </c>
      <c r="C167" s="29">
        <v>280</v>
      </c>
      <c r="D167" s="47" t="s">
        <v>168</v>
      </c>
      <c r="E167" s="29"/>
      <c r="F167" s="29">
        <v>430</v>
      </c>
      <c r="G167" s="29">
        <v>2700</v>
      </c>
      <c r="H167" s="29" t="s">
        <v>136</v>
      </c>
      <c r="I167" s="90" t="s">
        <v>32</v>
      </c>
      <c r="J167" s="34">
        <v>21260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7"/>
    </row>
    <row r="168" spans="1:16" x14ac:dyDescent="0.2">
      <c r="A168">
        <v>162</v>
      </c>
      <c r="B168" s="81" t="s">
        <v>20</v>
      </c>
      <c r="C168" s="82"/>
      <c r="D168" s="83"/>
      <c r="E168" s="84"/>
      <c r="F168" s="84"/>
      <c r="G168" s="84"/>
      <c r="H168" s="85"/>
      <c r="I168" s="86"/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37"/>
    </row>
    <row r="169" spans="1:16" x14ac:dyDescent="0.2">
      <c r="A169">
        <v>163</v>
      </c>
      <c r="B169" s="28" t="s">
        <v>167</v>
      </c>
      <c r="C169" s="29">
        <v>280</v>
      </c>
      <c r="D169" s="47" t="s">
        <v>168</v>
      </c>
      <c r="E169" s="29"/>
      <c r="F169" s="29">
        <v>430</v>
      </c>
      <c r="G169" s="29">
        <v>2700</v>
      </c>
      <c r="H169" s="29" t="s">
        <v>136</v>
      </c>
      <c r="I169" s="90" t="s">
        <v>32</v>
      </c>
      <c r="J169" s="34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7"/>
    </row>
    <row r="170" spans="1:16" x14ac:dyDescent="0.2">
      <c r="A170">
        <v>164</v>
      </c>
      <c r="B170" s="81" t="s">
        <v>169</v>
      </c>
      <c r="C170" s="82"/>
      <c r="D170" s="83"/>
      <c r="E170" s="84"/>
      <c r="F170" s="84"/>
      <c r="G170" s="84"/>
      <c r="H170" s="85"/>
      <c r="I170" s="86"/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37"/>
    </row>
    <row r="171" spans="1:16" x14ac:dyDescent="0.2">
      <c r="A171">
        <v>165</v>
      </c>
      <c r="B171" s="28" t="s">
        <v>170</v>
      </c>
      <c r="C171" s="29">
        <v>280</v>
      </c>
      <c r="D171" s="47" t="s">
        <v>171</v>
      </c>
      <c r="E171" s="29"/>
      <c r="F171" s="29">
        <v>100</v>
      </c>
      <c r="G171" s="29">
        <v>1000</v>
      </c>
      <c r="H171" s="48" t="s">
        <v>71</v>
      </c>
      <c r="I171" s="90" t="s">
        <v>32</v>
      </c>
      <c r="J171" s="34">
        <v>2050</v>
      </c>
      <c r="K171" s="38">
        <v>2000</v>
      </c>
      <c r="L171" s="38">
        <v>1000</v>
      </c>
      <c r="M171" s="38">
        <v>1000</v>
      </c>
      <c r="N171" s="38">
        <v>1000</v>
      </c>
      <c r="O171" s="38">
        <v>1000</v>
      </c>
      <c r="P171" s="37"/>
    </row>
    <row r="172" spans="1:16" x14ac:dyDescent="0.2">
      <c r="A172">
        <v>166</v>
      </c>
      <c r="B172" s="28" t="s">
        <v>172</v>
      </c>
      <c r="C172" s="29">
        <v>280</v>
      </c>
      <c r="D172" s="47" t="s">
        <v>171</v>
      </c>
      <c r="E172" s="29"/>
      <c r="F172" s="29">
        <v>100</v>
      </c>
      <c r="G172" s="29">
        <v>2100</v>
      </c>
      <c r="H172" s="29" t="s">
        <v>78</v>
      </c>
      <c r="I172" s="90" t="s">
        <v>32</v>
      </c>
      <c r="J172" s="34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7"/>
    </row>
    <row r="173" spans="1:16" x14ac:dyDescent="0.2">
      <c r="A173">
        <v>167</v>
      </c>
      <c r="B173" s="28" t="s">
        <v>173</v>
      </c>
      <c r="C173" s="29">
        <v>280</v>
      </c>
      <c r="D173" s="47" t="s">
        <v>171</v>
      </c>
      <c r="E173" s="29"/>
      <c r="F173" s="29">
        <v>100</v>
      </c>
      <c r="G173" s="29">
        <v>2300</v>
      </c>
      <c r="H173" s="29" t="s">
        <v>84</v>
      </c>
      <c r="I173" s="90" t="s">
        <v>32</v>
      </c>
      <c r="J173" s="34">
        <v>4558</v>
      </c>
      <c r="K173" s="38">
        <v>8000</v>
      </c>
      <c r="L173" s="38">
        <v>4000</v>
      </c>
      <c r="M173" s="38">
        <v>4000</v>
      </c>
      <c r="N173" s="38">
        <v>4000</v>
      </c>
      <c r="O173" s="38">
        <v>4000</v>
      </c>
      <c r="P173" s="37"/>
    </row>
    <row r="174" spans="1:16" x14ac:dyDescent="0.2">
      <c r="A174">
        <v>168</v>
      </c>
      <c r="B174" s="81" t="s">
        <v>174</v>
      </c>
      <c r="C174" s="82"/>
      <c r="D174" s="83"/>
      <c r="E174" s="84"/>
      <c r="F174" s="84"/>
      <c r="G174" s="84"/>
      <c r="H174" s="85"/>
      <c r="I174" s="86"/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80">
        <v>0</v>
      </c>
      <c r="P174" s="37"/>
    </row>
    <row r="175" spans="1:16" x14ac:dyDescent="0.2">
      <c r="A175">
        <v>169</v>
      </c>
      <c r="B175" s="28" t="s">
        <v>88</v>
      </c>
      <c r="C175" s="29">
        <v>600</v>
      </c>
      <c r="D175" s="47" t="s">
        <v>25</v>
      </c>
      <c r="E175" s="29"/>
      <c r="F175" s="29">
        <v>100</v>
      </c>
      <c r="G175" s="29">
        <v>3200</v>
      </c>
      <c r="H175" s="48" t="s">
        <v>89</v>
      </c>
      <c r="I175" s="90" t="s">
        <v>32</v>
      </c>
      <c r="J175" s="34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7"/>
    </row>
    <row r="176" spans="1:16" x14ac:dyDescent="0.2">
      <c r="A176">
        <v>170</v>
      </c>
      <c r="B176" s="28" t="s">
        <v>175</v>
      </c>
      <c r="C176" s="29">
        <v>600</v>
      </c>
      <c r="D176" s="49" t="s">
        <v>25</v>
      </c>
      <c r="E176" s="29"/>
      <c r="F176" s="29">
        <v>100</v>
      </c>
      <c r="G176" s="29">
        <v>3200</v>
      </c>
      <c r="H176" s="48" t="s">
        <v>80</v>
      </c>
      <c r="I176" s="90" t="s">
        <v>32</v>
      </c>
      <c r="J176" s="34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7"/>
    </row>
    <row r="177" spans="1:24" x14ac:dyDescent="0.2">
      <c r="A177">
        <v>171</v>
      </c>
      <c r="B177" s="28" t="s">
        <v>176</v>
      </c>
      <c r="C177" s="29">
        <v>600</v>
      </c>
      <c r="D177" s="47" t="s">
        <v>25</v>
      </c>
      <c r="E177" s="29"/>
      <c r="F177" s="29">
        <v>100</v>
      </c>
      <c r="G177" s="29">
        <v>3200</v>
      </c>
      <c r="H177" s="48" t="s">
        <v>102</v>
      </c>
      <c r="I177" s="90" t="s">
        <v>32</v>
      </c>
      <c r="J177" s="34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7"/>
    </row>
    <row r="178" spans="1:24" x14ac:dyDescent="0.2">
      <c r="A178">
        <v>172</v>
      </c>
      <c r="B178" s="28" t="s">
        <v>120</v>
      </c>
      <c r="C178" s="29">
        <v>600</v>
      </c>
      <c r="D178" s="47" t="s">
        <v>25</v>
      </c>
      <c r="E178" s="29"/>
      <c r="F178" s="29">
        <v>100</v>
      </c>
      <c r="G178" s="29">
        <v>3200</v>
      </c>
      <c r="H178" s="29" t="s">
        <v>121</v>
      </c>
      <c r="I178" s="90" t="s">
        <v>32</v>
      </c>
      <c r="J178" s="34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7"/>
    </row>
    <row r="179" spans="1:24" x14ac:dyDescent="0.2">
      <c r="A179">
        <v>173</v>
      </c>
      <c r="B179" s="28" t="s">
        <v>126</v>
      </c>
      <c r="C179" s="29">
        <v>600</v>
      </c>
      <c r="D179" s="47" t="s">
        <v>25</v>
      </c>
      <c r="E179" s="29"/>
      <c r="F179" s="29">
        <v>100</v>
      </c>
      <c r="G179" s="29">
        <v>3200</v>
      </c>
      <c r="H179" s="48" t="s">
        <v>104</v>
      </c>
      <c r="I179" s="90" t="s">
        <v>32</v>
      </c>
      <c r="J179" s="34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7"/>
    </row>
    <row r="180" spans="1:24" x14ac:dyDescent="0.2">
      <c r="A180">
        <v>174</v>
      </c>
      <c r="B180" s="28" t="s">
        <v>133</v>
      </c>
      <c r="C180" s="29">
        <v>600</v>
      </c>
      <c r="D180" s="47" t="s">
        <v>25</v>
      </c>
      <c r="E180" s="29"/>
      <c r="F180" s="29">
        <v>100</v>
      </c>
      <c r="G180" s="29">
        <v>3200</v>
      </c>
      <c r="H180" s="29" t="s">
        <v>134</v>
      </c>
      <c r="I180" s="90" t="s">
        <v>32</v>
      </c>
      <c r="J180" s="34">
        <v>0</v>
      </c>
      <c r="K180" s="63">
        <v>0</v>
      </c>
      <c r="L180" s="63">
        <v>0</v>
      </c>
      <c r="M180" s="38">
        <v>0</v>
      </c>
      <c r="N180" s="38">
        <v>0</v>
      </c>
      <c r="O180" s="38">
        <v>0</v>
      </c>
      <c r="P180" s="37"/>
    </row>
    <row r="181" spans="1:24" x14ac:dyDescent="0.2">
      <c r="A181">
        <v>175</v>
      </c>
      <c r="B181" s="81" t="s">
        <v>22</v>
      </c>
      <c r="C181" s="82"/>
      <c r="D181" s="83"/>
      <c r="E181" s="84"/>
      <c r="F181" s="84"/>
      <c r="G181" s="84"/>
      <c r="H181" s="85"/>
      <c r="I181" s="86"/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37"/>
    </row>
    <row r="182" spans="1:24" x14ac:dyDescent="0.2">
      <c r="A182">
        <v>176</v>
      </c>
      <c r="B182" s="28" t="s">
        <v>177</v>
      </c>
      <c r="C182" s="29">
        <v>280</v>
      </c>
      <c r="D182" s="47" t="s">
        <v>178</v>
      </c>
      <c r="E182" s="29"/>
      <c r="F182" s="29">
        <v>100</v>
      </c>
      <c r="G182" s="29">
        <v>1000</v>
      </c>
      <c r="H182" s="48" t="s">
        <v>71</v>
      </c>
      <c r="I182" s="90" t="s">
        <v>32</v>
      </c>
      <c r="J182" s="34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7"/>
    </row>
    <row r="183" spans="1:24" x14ac:dyDescent="0.2">
      <c r="A183">
        <v>177</v>
      </c>
      <c r="B183" s="28" t="s">
        <v>179</v>
      </c>
      <c r="C183" s="29">
        <v>280</v>
      </c>
      <c r="D183" s="47" t="s">
        <v>178</v>
      </c>
      <c r="E183" s="29"/>
      <c r="F183" s="29">
        <v>100</v>
      </c>
      <c r="G183" s="29">
        <v>1000</v>
      </c>
      <c r="H183" s="48" t="s">
        <v>78</v>
      </c>
      <c r="I183" s="90" t="s">
        <v>32</v>
      </c>
      <c r="J183" s="34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7"/>
    </row>
    <row r="184" spans="1:24" x14ac:dyDescent="0.2">
      <c r="A184">
        <v>178</v>
      </c>
      <c r="B184" s="28" t="s">
        <v>180</v>
      </c>
      <c r="C184" s="29">
        <v>280</v>
      </c>
      <c r="D184" s="47" t="s">
        <v>178</v>
      </c>
      <c r="E184" s="29"/>
      <c r="F184" s="29">
        <v>100</v>
      </c>
      <c r="G184" s="29">
        <v>2100</v>
      </c>
      <c r="H184" s="48" t="s">
        <v>80</v>
      </c>
      <c r="I184" s="90" t="s">
        <v>32</v>
      </c>
      <c r="J184" s="34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7"/>
    </row>
    <row r="185" spans="1:24" x14ac:dyDescent="0.2">
      <c r="A185">
        <v>179</v>
      </c>
      <c r="B185" s="28" t="s">
        <v>135</v>
      </c>
      <c r="C185" s="29">
        <v>280</v>
      </c>
      <c r="D185" s="47" t="s">
        <v>178</v>
      </c>
      <c r="E185" s="29"/>
      <c r="F185" s="29">
        <v>100</v>
      </c>
      <c r="G185" s="29">
        <v>2700</v>
      </c>
      <c r="H185" s="29" t="s">
        <v>136</v>
      </c>
      <c r="I185" s="90" t="s">
        <v>32</v>
      </c>
      <c r="J185" s="34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7"/>
      <c r="W185">
        <v>0</v>
      </c>
    </row>
    <row r="186" spans="1:24" x14ac:dyDescent="0.2">
      <c r="A186">
        <v>180</v>
      </c>
      <c r="B186" s="28" t="s">
        <v>181</v>
      </c>
      <c r="C186" s="29">
        <v>280</v>
      </c>
      <c r="D186" s="47" t="s">
        <v>178</v>
      </c>
      <c r="E186" s="29"/>
      <c r="F186" s="29">
        <v>100</v>
      </c>
      <c r="G186" s="29">
        <v>2500</v>
      </c>
      <c r="H186" s="29" t="s">
        <v>114</v>
      </c>
      <c r="I186" s="90" t="s">
        <v>32</v>
      </c>
      <c r="J186" s="34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7"/>
      <c r="W186">
        <v>0</v>
      </c>
      <c r="X186">
        <v>0</v>
      </c>
    </row>
    <row r="187" spans="1:24" x14ac:dyDescent="0.2">
      <c r="A187">
        <v>181</v>
      </c>
      <c r="B187" s="28" t="s">
        <v>182</v>
      </c>
      <c r="C187" s="29">
        <v>280</v>
      </c>
      <c r="D187" s="47" t="s">
        <v>178</v>
      </c>
      <c r="E187" s="29"/>
      <c r="F187" s="29">
        <v>100</v>
      </c>
      <c r="G187" s="29">
        <v>2100</v>
      </c>
      <c r="H187" s="29" t="s">
        <v>84</v>
      </c>
      <c r="I187" s="90" t="s">
        <v>32</v>
      </c>
      <c r="J187" s="34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7"/>
    </row>
    <row r="188" spans="1:24" x14ac:dyDescent="0.2">
      <c r="A188">
        <v>182</v>
      </c>
      <c r="B188" s="72" t="s">
        <v>183</v>
      </c>
      <c r="C188" s="91"/>
      <c r="D188" s="92"/>
      <c r="E188" s="93"/>
      <c r="F188" s="93"/>
      <c r="G188" s="93"/>
      <c r="H188" s="94"/>
      <c r="I188" s="95"/>
      <c r="J188" s="79">
        <f>SUM(J77:J187)</f>
        <v>940761</v>
      </c>
      <c r="K188" s="79">
        <f t="shared" ref="K188:O188" si="9">SUM(K77:K187)</f>
        <v>909273.8</v>
      </c>
      <c r="L188" s="79">
        <f t="shared" si="9"/>
        <v>1047401</v>
      </c>
      <c r="M188" s="79">
        <f t="shared" si="9"/>
        <v>1050564</v>
      </c>
      <c r="N188" s="79">
        <f t="shared" si="9"/>
        <v>1055632</v>
      </c>
      <c r="O188" s="79">
        <f t="shared" si="9"/>
        <v>1060400</v>
      </c>
      <c r="P188" s="37"/>
    </row>
    <row r="189" spans="1:24" x14ac:dyDescent="0.2">
      <c r="A189">
        <v>183</v>
      </c>
      <c r="B189" s="96" t="s">
        <v>69</v>
      </c>
      <c r="C189" s="97"/>
      <c r="D189" s="98"/>
      <c r="E189" s="99"/>
      <c r="F189" s="98"/>
      <c r="G189" s="98"/>
      <c r="H189" s="100"/>
      <c r="I189" s="101"/>
      <c r="J189" s="80"/>
      <c r="K189" s="80"/>
      <c r="L189" s="80"/>
      <c r="M189" s="80"/>
      <c r="N189" s="80"/>
      <c r="O189" s="80"/>
      <c r="P189" s="37"/>
    </row>
    <row r="190" spans="1:24" x14ac:dyDescent="0.2">
      <c r="A190">
        <v>184</v>
      </c>
      <c r="B190" s="102" t="s">
        <v>184</v>
      </c>
      <c r="C190" s="103">
        <v>100</v>
      </c>
      <c r="D190" s="90" t="s">
        <v>25</v>
      </c>
      <c r="E190" s="90"/>
      <c r="F190" s="103">
        <v>100</v>
      </c>
      <c r="G190" s="103">
        <v>1000</v>
      </c>
      <c r="H190" s="104" t="s">
        <v>185</v>
      </c>
      <c r="I190" s="90" t="s">
        <v>32</v>
      </c>
      <c r="J190" s="34">
        <v>30000</v>
      </c>
      <c r="K190" s="38">
        <v>15000</v>
      </c>
      <c r="L190" s="63">
        <v>15000</v>
      </c>
      <c r="M190" s="38">
        <v>15000</v>
      </c>
      <c r="N190" s="38">
        <v>15000</v>
      </c>
      <c r="O190" s="38">
        <v>15000</v>
      </c>
      <c r="P190" s="37"/>
    </row>
    <row r="191" spans="1:24" x14ac:dyDescent="0.2">
      <c r="A191">
        <v>185</v>
      </c>
      <c r="B191" s="102" t="s">
        <v>184</v>
      </c>
      <c r="C191" s="103">
        <v>100</v>
      </c>
      <c r="D191" s="90" t="s">
        <v>25</v>
      </c>
      <c r="E191" s="90"/>
      <c r="F191" s="103">
        <v>100</v>
      </c>
      <c r="G191" s="103">
        <v>1000</v>
      </c>
      <c r="H191" s="104" t="s">
        <v>185</v>
      </c>
      <c r="I191" s="90" t="s">
        <v>33</v>
      </c>
      <c r="J191" s="34"/>
      <c r="K191" s="88"/>
      <c r="L191" s="88">
        <v>5000</v>
      </c>
      <c r="M191" s="88">
        <v>5000</v>
      </c>
      <c r="N191" s="88">
        <v>5000</v>
      </c>
      <c r="O191" s="88">
        <v>5000</v>
      </c>
      <c r="P191" s="37"/>
    </row>
    <row r="192" spans="1:24" x14ac:dyDescent="0.2">
      <c r="A192">
        <v>186</v>
      </c>
      <c r="B192" s="102" t="s">
        <v>186</v>
      </c>
      <c r="C192" s="103">
        <v>100</v>
      </c>
      <c r="D192" s="90" t="s">
        <v>25</v>
      </c>
      <c r="E192" s="90"/>
      <c r="F192" s="103">
        <v>100</v>
      </c>
      <c r="G192" s="103">
        <v>1000</v>
      </c>
      <c r="H192" s="104" t="s">
        <v>187</v>
      </c>
      <c r="I192" s="90" t="s">
        <v>32</v>
      </c>
      <c r="J192" s="34">
        <v>1080</v>
      </c>
      <c r="K192" s="38">
        <v>500</v>
      </c>
      <c r="L192" s="38">
        <v>500</v>
      </c>
      <c r="M192" s="38">
        <v>500</v>
      </c>
      <c r="N192" s="38">
        <v>500</v>
      </c>
      <c r="O192" s="38">
        <v>500</v>
      </c>
      <c r="P192" s="37"/>
    </row>
    <row r="193" spans="1:16" x14ac:dyDescent="0.2">
      <c r="A193">
        <v>187</v>
      </c>
      <c r="B193" s="102" t="s">
        <v>188</v>
      </c>
      <c r="C193" s="103">
        <v>100</v>
      </c>
      <c r="D193" s="90" t="s">
        <v>25</v>
      </c>
      <c r="E193" s="90"/>
      <c r="F193" s="103">
        <v>100</v>
      </c>
      <c r="G193" s="103">
        <v>1000</v>
      </c>
      <c r="H193" s="104" t="s">
        <v>189</v>
      </c>
      <c r="I193" s="90" t="s">
        <v>32</v>
      </c>
      <c r="J193" s="34">
        <v>0</v>
      </c>
      <c r="K193" s="38">
        <v>1000</v>
      </c>
      <c r="L193" s="38">
        <v>1000</v>
      </c>
      <c r="M193" s="38">
        <v>1000</v>
      </c>
      <c r="N193" s="38">
        <v>1000</v>
      </c>
      <c r="O193" s="38">
        <v>1000</v>
      </c>
      <c r="P193" s="37"/>
    </row>
    <row r="194" spans="1:16" x14ac:dyDescent="0.2">
      <c r="A194">
        <v>188</v>
      </c>
      <c r="B194" s="102" t="s">
        <v>190</v>
      </c>
      <c r="C194" s="103">
        <v>100</v>
      </c>
      <c r="D194" s="90" t="s">
        <v>25</v>
      </c>
      <c r="E194" s="90"/>
      <c r="F194" s="103">
        <v>100</v>
      </c>
      <c r="G194" s="103">
        <v>1000</v>
      </c>
      <c r="H194" s="104" t="s">
        <v>191</v>
      </c>
      <c r="I194" s="90" t="s">
        <v>32</v>
      </c>
      <c r="J194" s="34">
        <v>1200</v>
      </c>
      <c r="K194" s="38">
        <v>7800</v>
      </c>
      <c r="L194" s="63">
        <v>7800</v>
      </c>
      <c r="M194" s="38">
        <v>7800</v>
      </c>
      <c r="N194" s="38">
        <v>7800</v>
      </c>
      <c r="O194" s="38">
        <v>7800</v>
      </c>
      <c r="P194" s="37"/>
    </row>
    <row r="195" spans="1:16" x14ac:dyDescent="0.2">
      <c r="A195">
        <v>189</v>
      </c>
      <c r="B195" s="102" t="s">
        <v>190</v>
      </c>
      <c r="C195" s="103">
        <v>100</v>
      </c>
      <c r="D195" s="90" t="s">
        <v>25</v>
      </c>
      <c r="E195" s="90"/>
      <c r="F195" s="103">
        <v>100</v>
      </c>
      <c r="G195" s="103">
        <v>1000</v>
      </c>
      <c r="H195" s="104" t="s">
        <v>191</v>
      </c>
      <c r="I195" s="90" t="s">
        <v>33</v>
      </c>
      <c r="J195" s="34"/>
      <c r="K195" s="88"/>
      <c r="L195" s="88">
        <v>3000</v>
      </c>
      <c r="M195" s="88">
        <v>3000</v>
      </c>
      <c r="N195" s="88">
        <v>3000</v>
      </c>
      <c r="O195" s="88">
        <v>3000</v>
      </c>
      <c r="P195" s="37"/>
    </row>
    <row r="196" spans="1:16" x14ac:dyDescent="0.2">
      <c r="A196">
        <v>190</v>
      </c>
      <c r="B196" s="102" t="s">
        <v>192</v>
      </c>
      <c r="C196" s="103">
        <v>100</v>
      </c>
      <c r="D196" s="90" t="s">
        <v>25</v>
      </c>
      <c r="E196" s="90"/>
      <c r="F196" s="103">
        <v>100</v>
      </c>
      <c r="G196" s="103">
        <v>1000</v>
      </c>
      <c r="H196" s="104" t="s">
        <v>193</v>
      </c>
      <c r="I196" s="90" t="s">
        <v>32</v>
      </c>
      <c r="J196" s="34">
        <v>35697</v>
      </c>
      <c r="K196" s="38">
        <v>15500</v>
      </c>
      <c r="L196" s="63">
        <v>15500</v>
      </c>
      <c r="M196" s="38">
        <v>15500</v>
      </c>
      <c r="N196" s="38">
        <v>15500</v>
      </c>
      <c r="O196" s="38">
        <v>15500</v>
      </c>
      <c r="P196" s="37"/>
    </row>
    <row r="197" spans="1:16" x14ac:dyDescent="0.2">
      <c r="A197">
        <v>191</v>
      </c>
      <c r="B197" s="102" t="s">
        <v>192</v>
      </c>
      <c r="C197" s="103">
        <v>100</v>
      </c>
      <c r="D197" s="90" t="s">
        <v>25</v>
      </c>
      <c r="E197" s="90"/>
      <c r="F197" s="103">
        <v>100</v>
      </c>
      <c r="G197" s="103">
        <v>1000</v>
      </c>
      <c r="H197" s="104" t="s">
        <v>193</v>
      </c>
      <c r="I197" s="90" t="s">
        <v>33</v>
      </c>
      <c r="J197" s="34"/>
      <c r="K197" s="88"/>
      <c r="L197" s="88">
        <v>500</v>
      </c>
      <c r="M197" s="88">
        <v>500</v>
      </c>
      <c r="N197" s="88">
        <v>500</v>
      </c>
      <c r="O197" s="88">
        <v>500</v>
      </c>
      <c r="P197" s="37"/>
    </row>
    <row r="198" spans="1:16" x14ac:dyDescent="0.2">
      <c r="A198">
        <v>192</v>
      </c>
      <c r="B198" s="102" t="s">
        <v>194</v>
      </c>
      <c r="C198" s="103">
        <v>100</v>
      </c>
      <c r="D198" s="90" t="s">
        <v>25</v>
      </c>
      <c r="E198" s="90"/>
      <c r="F198" s="103">
        <v>100</v>
      </c>
      <c r="G198" s="103">
        <v>1000</v>
      </c>
      <c r="H198" s="104" t="s">
        <v>195</v>
      </c>
      <c r="I198" s="90" t="s">
        <v>32</v>
      </c>
      <c r="J198" s="34">
        <v>17600</v>
      </c>
      <c r="K198" s="38">
        <v>5000</v>
      </c>
      <c r="L198" s="63">
        <v>5000</v>
      </c>
      <c r="M198" s="38">
        <v>5000</v>
      </c>
      <c r="N198" s="38">
        <v>5000</v>
      </c>
      <c r="O198" s="38">
        <v>5000</v>
      </c>
      <c r="P198" s="37"/>
    </row>
    <row r="199" spans="1:16" x14ac:dyDescent="0.2">
      <c r="A199">
        <v>193</v>
      </c>
      <c r="B199" s="102" t="s">
        <v>194</v>
      </c>
      <c r="C199" s="103">
        <v>100</v>
      </c>
      <c r="D199" s="90" t="s">
        <v>25</v>
      </c>
      <c r="E199" s="90"/>
      <c r="F199" s="103">
        <v>100</v>
      </c>
      <c r="G199" s="103">
        <v>1000</v>
      </c>
      <c r="H199" s="104" t="s">
        <v>195</v>
      </c>
      <c r="I199" s="90" t="s">
        <v>33</v>
      </c>
      <c r="J199" s="34"/>
      <c r="K199" s="88"/>
      <c r="L199" s="88">
        <v>2500</v>
      </c>
      <c r="M199" s="88">
        <v>2500</v>
      </c>
      <c r="N199" s="88">
        <v>2500</v>
      </c>
      <c r="O199" s="88">
        <v>2500</v>
      </c>
      <c r="P199" s="37"/>
    </row>
    <row r="200" spans="1:16" x14ac:dyDescent="0.2">
      <c r="A200">
        <v>194</v>
      </c>
      <c r="B200" s="102" t="s">
        <v>184</v>
      </c>
      <c r="C200" s="103">
        <v>100</v>
      </c>
      <c r="D200" s="90" t="s">
        <v>25</v>
      </c>
      <c r="E200" s="90"/>
      <c r="F200" s="103">
        <v>910</v>
      </c>
      <c r="G200" s="103">
        <v>1000</v>
      </c>
      <c r="H200" s="104" t="s">
        <v>185</v>
      </c>
      <c r="I200" s="90" t="s">
        <v>32</v>
      </c>
      <c r="J200" s="34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7"/>
    </row>
    <row r="201" spans="1:16" x14ac:dyDescent="0.2">
      <c r="A201">
        <v>195</v>
      </c>
      <c r="B201" s="105" t="s">
        <v>75</v>
      </c>
      <c r="C201" s="106"/>
      <c r="D201" s="107"/>
      <c r="E201" s="99"/>
      <c r="F201" s="107"/>
      <c r="G201" s="107"/>
      <c r="H201" s="108"/>
      <c r="I201" s="109"/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37"/>
    </row>
    <row r="202" spans="1:16" x14ac:dyDescent="0.2">
      <c r="A202">
        <v>196</v>
      </c>
      <c r="B202" s="102" t="s">
        <v>196</v>
      </c>
      <c r="C202" s="103">
        <v>100</v>
      </c>
      <c r="D202" s="90" t="s">
        <v>25</v>
      </c>
      <c r="E202" s="90"/>
      <c r="F202" s="103">
        <v>100</v>
      </c>
      <c r="G202" s="103">
        <v>2100</v>
      </c>
      <c r="H202" s="104" t="s">
        <v>185</v>
      </c>
      <c r="I202" s="90" t="s">
        <v>32</v>
      </c>
      <c r="J202" s="34">
        <v>544</v>
      </c>
      <c r="K202" s="38">
        <v>0</v>
      </c>
      <c r="L202" s="63">
        <v>500</v>
      </c>
      <c r="M202" s="38">
        <v>500</v>
      </c>
      <c r="N202" s="38">
        <v>500</v>
      </c>
      <c r="O202" s="38">
        <v>500</v>
      </c>
      <c r="P202" s="37"/>
    </row>
    <row r="203" spans="1:16" x14ac:dyDescent="0.2">
      <c r="A203">
        <v>197</v>
      </c>
      <c r="B203" s="102" t="s">
        <v>196</v>
      </c>
      <c r="C203" s="103">
        <v>100</v>
      </c>
      <c r="D203" s="90" t="s">
        <v>25</v>
      </c>
      <c r="E203" s="90"/>
      <c r="F203" s="103">
        <v>100</v>
      </c>
      <c r="G203" s="103">
        <v>2100</v>
      </c>
      <c r="H203" s="104" t="s">
        <v>185</v>
      </c>
      <c r="I203" s="90" t="s">
        <v>33</v>
      </c>
      <c r="J203" s="34"/>
      <c r="K203" s="88">
        <v>0</v>
      </c>
      <c r="L203" s="88">
        <v>20000</v>
      </c>
      <c r="M203" s="88">
        <v>2500</v>
      </c>
      <c r="N203" s="88">
        <v>2500</v>
      </c>
      <c r="O203" s="88">
        <v>2500</v>
      </c>
      <c r="P203" s="37"/>
    </row>
    <row r="204" spans="1:16" x14ac:dyDescent="0.2">
      <c r="A204">
        <v>198</v>
      </c>
      <c r="B204" s="102" t="s">
        <v>197</v>
      </c>
      <c r="C204" s="103">
        <v>100</v>
      </c>
      <c r="D204" s="90" t="s">
        <v>25</v>
      </c>
      <c r="E204" s="90"/>
      <c r="F204" s="103">
        <v>100</v>
      </c>
      <c r="G204" s="103">
        <v>2100</v>
      </c>
      <c r="H204" s="104" t="s">
        <v>193</v>
      </c>
      <c r="I204" s="90" t="s">
        <v>32</v>
      </c>
      <c r="J204" s="34">
        <v>978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7"/>
    </row>
    <row r="205" spans="1:16" x14ac:dyDescent="0.2">
      <c r="A205">
        <v>199</v>
      </c>
      <c r="B205" s="105" t="s">
        <v>198</v>
      </c>
      <c r="C205" s="97"/>
      <c r="D205" s="98"/>
      <c r="E205" s="99"/>
      <c r="F205" s="98"/>
      <c r="G205" s="98"/>
      <c r="H205" s="100"/>
      <c r="I205" s="101"/>
      <c r="J205" s="80"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v>0</v>
      </c>
      <c r="P205" s="37"/>
    </row>
    <row r="206" spans="1:16" x14ac:dyDescent="0.2">
      <c r="A206">
        <v>200</v>
      </c>
      <c r="B206" s="102" t="s">
        <v>199</v>
      </c>
      <c r="C206" s="103">
        <v>100</v>
      </c>
      <c r="D206" s="90" t="s">
        <v>25</v>
      </c>
      <c r="E206" s="90"/>
      <c r="F206" s="103">
        <v>100</v>
      </c>
      <c r="G206" s="103">
        <v>2200</v>
      </c>
      <c r="H206" s="104" t="s">
        <v>185</v>
      </c>
      <c r="I206" s="90" t="s">
        <v>32</v>
      </c>
      <c r="J206" s="34">
        <v>2008</v>
      </c>
      <c r="K206" s="38">
        <v>2000</v>
      </c>
      <c r="L206" s="38">
        <v>2000</v>
      </c>
      <c r="M206" s="38">
        <v>2000</v>
      </c>
      <c r="N206" s="38">
        <v>2000</v>
      </c>
      <c r="O206" s="38">
        <v>2000</v>
      </c>
      <c r="P206" s="37"/>
    </row>
    <row r="207" spans="1:16" x14ac:dyDescent="0.2">
      <c r="A207">
        <v>201</v>
      </c>
      <c r="B207" s="102" t="s">
        <v>200</v>
      </c>
      <c r="C207" s="103">
        <v>100</v>
      </c>
      <c r="D207" s="90" t="s">
        <v>25</v>
      </c>
      <c r="E207" s="90"/>
      <c r="F207" s="103">
        <v>100</v>
      </c>
      <c r="G207" s="103">
        <v>2200</v>
      </c>
      <c r="H207" s="104" t="s">
        <v>191</v>
      </c>
      <c r="I207" s="90" t="s">
        <v>32</v>
      </c>
      <c r="J207" s="34">
        <v>3400</v>
      </c>
      <c r="K207" s="38">
        <v>3000</v>
      </c>
      <c r="L207" s="38">
        <v>3000</v>
      </c>
      <c r="M207" s="38">
        <v>3000</v>
      </c>
      <c r="N207" s="38">
        <v>3000</v>
      </c>
      <c r="O207" s="38">
        <v>3000</v>
      </c>
      <c r="P207" s="37"/>
    </row>
    <row r="208" spans="1:16" x14ac:dyDescent="0.2">
      <c r="A208">
        <v>202</v>
      </c>
      <c r="B208" s="102" t="s">
        <v>201</v>
      </c>
      <c r="C208" s="103">
        <v>100</v>
      </c>
      <c r="D208" s="90" t="s">
        <v>25</v>
      </c>
      <c r="E208" s="90"/>
      <c r="F208" s="103">
        <v>100</v>
      </c>
      <c r="G208" s="103">
        <v>2200</v>
      </c>
      <c r="H208" s="104" t="s">
        <v>193</v>
      </c>
      <c r="I208" s="90" t="s">
        <v>32</v>
      </c>
      <c r="J208" s="34">
        <v>500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7"/>
    </row>
    <row r="209" spans="1:16" x14ac:dyDescent="0.2">
      <c r="A209">
        <v>203</v>
      </c>
      <c r="B209" s="105" t="s">
        <v>202</v>
      </c>
      <c r="C209" s="97"/>
      <c r="D209" s="98"/>
      <c r="E209" s="99"/>
      <c r="F209" s="98"/>
      <c r="G209" s="98"/>
      <c r="H209" s="100"/>
      <c r="I209" s="101"/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37"/>
    </row>
    <row r="210" spans="1:16" x14ac:dyDescent="0.2">
      <c r="A210">
        <v>204</v>
      </c>
      <c r="B210" s="110" t="s">
        <v>203</v>
      </c>
      <c r="C210" s="103">
        <v>100</v>
      </c>
      <c r="D210" s="90" t="s">
        <v>25</v>
      </c>
      <c r="E210" s="90"/>
      <c r="F210" s="103">
        <v>100</v>
      </c>
      <c r="G210" s="103">
        <v>2300</v>
      </c>
      <c r="H210" s="104" t="s">
        <v>185</v>
      </c>
      <c r="I210" s="90" t="s">
        <v>32</v>
      </c>
      <c r="J210" s="34">
        <v>150</v>
      </c>
      <c r="K210" s="38">
        <v>150</v>
      </c>
      <c r="L210" s="38">
        <v>150</v>
      </c>
      <c r="M210" s="38">
        <v>150</v>
      </c>
      <c r="N210" s="38">
        <v>150</v>
      </c>
      <c r="O210" s="38">
        <v>150</v>
      </c>
      <c r="P210" s="37"/>
    </row>
    <row r="211" spans="1:16" x14ac:dyDescent="0.2">
      <c r="A211">
        <v>205</v>
      </c>
      <c r="B211" s="110" t="s">
        <v>204</v>
      </c>
      <c r="C211" s="103">
        <v>100</v>
      </c>
      <c r="D211" s="90" t="s">
        <v>25</v>
      </c>
      <c r="E211" s="90"/>
      <c r="F211" s="103">
        <v>100</v>
      </c>
      <c r="G211" s="103">
        <v>2300</v>
      </c>
      <c r="H211" s="104" t="s">
        <v>193</v>
      </c>
      <c r="I211" s="90" t="s">
        <v>32</v>
      </c>
      <c r="J211" s="34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7"/>
    </row>
    <row r="212" spans="1:16" x14ac:dyDescent="0.2">
      <c r="A212">
        <v>206</v>
      </c>
      <c r="B212" s="105" t="s">
        <v>93</v>
      </c>
      <c r="C212" s="97"/>
      <c r="D212" s="98"/>
      <c r="E212" s="99"/>
      <c r="F212" s="98"/>
      <c r="G212" s="98"/>
      <c r="H212" s="100"/>
      <c r="I212" s="101"/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37"/>
    </row>
    <row r="213" spans="1:16" x14ac:dyDescent="0.2">
      <c r="A213">
        <v>207</v>
      </c>
      <c r="B213" s="102" t="s">
        <v>205</v>
      </c>
      <c r="C213" s="103">
        <v>100</v>
      </c>
      <c r="D213" s="90" t="s">
        <v>25</v>
      </c>
      <c r="E213" s="90"/>
      <c r="F213" s="103">
        <v>100</v>
      </c>
      <c r="G213" s="103">
        <v>2400</v>
      </c>
      <c r="H213" s="104" t="s">
        <v>185</v>
      </c>
      <c r="I213" s="90" t="s">
        <v>32</v>
      </c>
      <c r="J213" s="34">
        <v>20000</v>
      </c>
      <c r="K213" s="38">
        <v>20000</v>
      </c>
      <c r="L213" s="63">
        <v>20000</v>
      </c>
      <c r="M213" s="38">
        <v>20000</v>
      </c>
      <c r="N213" s="38">
        <v>20000</v>
      </c>
      <c r="O213" s="38">
        <v>20000</v>
      </c>
      <c r="P213" s="37"/>
    </row>
    <row r="214" spans="1:16" x14ac:dyDescent="0.2">
      <c r="A214">
        <v>208</v>
      </c>
      <c r="B214" s="102" t="s">
        <v>205</v>
      </c>
      <c r="C214" s="103">
        <v>100</v>
      </c>
      <c r="D214" s="90" t="s">
        <v>25</v>
      </c>
      <c r="E214" s="90"/>
      <c r="F214" s="103">
        <v>100</v>
      </c>
      <c r="G214" s="103">
        <v>2400</v>
      </c>
      <c r="H214" s="104" t="s">
        <v>185</v>
      </c>
      <c r="I214" s="90" t="s">
        <v>33</v>
      </c>
      <c r="J214" s="34"/>
      <c r="K214" s="88"/>
      <c r="L214" s="88">
        <v>10000</v>
      </c>
      <c r="M214" s="88">
        <v>10000</v>
      </c>
      <c r="N214" s="88">
        <v>10000</v>
      </c>
      <c r="O214" s="88">
        <v>10000</v>
      </c>
      <c r="P214" s="37"/>
    </row>
    <row r="215" spans="1:16" x14ac:dyDescent="0.2">
      <c r="A215">
        <v>209</v>
      </c>
      <c r="B215" s="102" t="s">
        <v>206</v>
      </c>
      <c r="C215" s="103">
        <v>100</v>
      </c>
      <c r="D215" s="90" t="s">
        <v>25</v>
      </c>
      <c r="E215" s="90"/>
      <c r="F215" s="103">
        <v>100</v>
      </c>
      <c r="G215" s="103">
        <v>2400</v>
      </c>
      <c r="H215" s="104" t="s">
        <v>207</v>
      </c>
      <c r="I215" s="90" t="s">
        <v>32</v>
      </c>
      <c r="J215" s="34">
        <v>0</v>
      </c>
      <c r="K215" s="38">
        <v>0</v>
      </c>
      <c r="L215" s="63">
        <v>0</v>
      </c>
      <c r="M215" s="38">
        <v>0</v>
      </c>
      <c r="N215" s="38">
        <v>0</v>
      </c>
      <c r="O215" s="38">
        <v>0</v>
      </c>
      <c r="P215" s="37"/>
    </row>
    <row r="216" spans="1:16" x14ac:dyDescent="0.2">
      <c r="A216">
        <v>210</v>
      </c>
      <c r="B216" s="105" t="s">
        <v>95</v>
      </c>
      <c r="C216" s="106"/>
      <c r="D216" s="107"/>
      <c r="E216" s="99"/>
      <c r="F216" s="107"/>
      <c r="G216" s="107"/>
      <c r="H216" s="108"/>
      <c r="I216" s="109"/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37"/>
    </row>
    <row r="217" spans="1:16" x14ac:dyDescent="0.2">
      <c r="A217">
        <v>211</v>
      </c>
      <c r="B217" s="102" t="s">
        <v>208</v>
      </c>
      <c r="C217" s="103">
        <v>100</v>
      </c>
      <c r="D217" s="90" t="s">
        <v>25</v>
      </c>
      <c r="E217" s="90"/>
      <c r="F217" s="103">
        <v>100</v>
      </c>
      <c r="G217" s="103">
        <v>2500</v>
      </c>
      <c r="H217" s="104" t="s">
        <v>185</v>
      </c>
      <c r="I217" s="90" t="s">
        <v>32</v>
      </c>
      <c r="J217" s="34">
        <v>5535</v>
      </c>
      <c r="K217" s="38">
        <v>5500</v>
      </c>
      <c r="L217" s="38">
        <v>5500</v>
      </c>
      <c r="M217" s="38">
        <v>5500</v>
      </c>
      <c r="N217" s="38">
        <v>5500</v>
      </c>
      <c r="O217" s="38">
        <v>5500</v>
      </c>
      <c r="P217" s="37"/>
    </row>
    <row r="218" spans="1:16" x14ac:dyDescent="0.2">
      <c r="A218">
        <v>212</v>
      </c>
      <c r="B218" s="102" t="s">
        <v>209</v>
      </c>
      <c r="C218" s="103">
        <v>100</v>
      </c>
      <c r="D218" s="90" t="s">
        <v>25</v>
      </c>
      <c r="E218" s="90"/>
      <c r="F218" s="103">
        <v>100</v>
      </c>
      <c r="G218" s="103">
        <v>2500</v>
      </c>
      <c r="H218" s="104" t="s">
        <v>191</v>
      </c>
      <c r="I218" s="90" t="s">
        <v>32</v>
      </c>
      <c r="J218" s="34">
        <v>3775</v>
      </c>
      <c r="K218" s="38">
        <v>3700</v>
      </c>
      <c r="L218" s="38">
        <v>3700</v>
      </c>
      <c r="M218" s="38">
        <v>3700</v>
      </c>
      <c r="N218" s="38">
        <v>3700</v>
      </c>
      <c r="O218" s="38">
        <v>3700</v>
      </c>
      <c r="P218" s="37"/>
    </row>
    <row r="219" spans="1:16" x14ac:dyDescent="0.2">
      <c r="A219">
        <v>213</v>
      </c>
      <c r="B219" s="102" t="s">
        <v>210</v>
      </c>
      <c r="C219" s="103">
        <v>100</v>
      </c>
      <c r="D219" s="90" t="s">
        <v>25</v>
      </c>
      <c r="E219" s="90"/>
      <c r="F219" s="103">
        <v>100</v>
      </c>
      <c r="G219" s="103">
        <v>2500</v>
      </c>
      <c r="H219" s="104" t="s">
        <v>193</v>
      </c>
      <c r="I219" s="90" t="s">
        <v>32</v>
      </c>
      <c r="J219" s="34">
        <v>768</v>
      </c>
      <c r="K219" s="38">
        <v>700</v>
      </c>
      <c r="L219" s="38">
        <v>700</v>
      </c>
      <c r="M219" s="38">
        <v>700</v>
      </c>
      <c r="N219" s="38">
        <v>700</v>
      </c>
      <c r="O219" s="38">
        <v>700</v>
      </c>
      <c r="P219" s="37"/>
    </row>
    <row r="220" spans="1:16" x14ac:dyDescent="0.2">
      <c r="A220">
        <v>214</v>
      </c>
      <c r="B220" s="105" t="s">
        <v>119</v>
      </c>
      <c r="C220" s="111"/>
      <c r="D220" s="112"/>
      <c r="E220" s="113"/>
      <c r="F220" s="112"/>
      <c r="G220" s="112"/>
      <c r="H220" s="114"/>
      <c r="I220" s="109"/>
      <c r="J220" s="80"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v>0</v>
      </c>
      <c r="P220" s="37"/>
    </row>
    <row r="221" spans="1:16" x14ac:dyDescent="0.2">
      <c r="A221">
        <v>215</v>
      </c>
      <c r="B221" s="102" t="s">
        <v>211</v>
      </c>
      <c r="C221" s="103">
        <v>100</v>
      </c>
      <c r="D221" s="90" t="s">
        <v>25</v>
      </c>
      <c r="E221" s="90"/>
      <c r="F221" s="103">
        <v>100</v>
      </c>
      <c r="G221" s="103">
        <v>2600</v>
      </c>
      <c r="H221" s="104" t="s">
        <v>185</v>
      </c>
      <c r="I221" s="90" t="s">
        <v>32</v>
      </c>
      <c r="J221" s="34">
        <v>4112</v>
      </c>
      <c r="K221" s="38">
        <v>4112</v>
      </c>
      <c r="L221" s="63">
        <v>4112</v>
      </c>
      <c r="M221" s="38">
        <v>4112</v>
      </c>
      <c r="N221" s="38">
        <v>4112</v>
      </c>
      <c r="O221" s="38">
        <v>4112</v>
      </c>
      <c r="P221" s="37"/>
    </row>
    <row r="222" spans="1:16" x14ac:dyDescent="0.2">
      <c r="A222">
        <v>216</v>
      </c>
      <c r="B222" s="102" t="s">
        <v>211</v>
      </c>
      <c r="C222" s="103">
        <v>100</v>
      </c>
      <c r="D222" s="90" t="s">
        <v>25</v>
      </c>
      <c r="E222" s="90"/>
      <c r="F222" s="103">
        <v>100</v>
      </c>
      <c r="G222" s="103">
        <v>2600</v>
      </c>
      <c r="H222" s="104" t="s">
        <v>185</v>
      </c>
      <c r="I222" s="90" t="s">
        <v>33</v>
      </c>
      <c r="J222" s="34"/>
      <c r="K222" s="88"/>
      <c r="L222" s="88">
        <v>2056</v>
      </c>
      <c r="M222" s="88">
        <v>2056</v>
      </c>
      <c r="N222" s="88">
        <v>2056</v>
      </c>
      <c r="O222" s="88">
        <v>2056</v>
      </c>
      <c r="P222" s="37"/>
    </row>
    <row r="223" spans="1:16" x14ac:dyDescent="0.2">
      <c r="A223">
        <v>217</v>
      </c>
      <c r="B223" s="102" t="s">
        <v>212</v>
      </c>
      <c r="C223" s="103">
        <v>100</v>
      </c>
      <c r="D223" s="90" t="s">
        <v>25</v>
      </c>
      <c r="E223" s="90"/>
      <c r="F223" s="103">
        <v>100</v>
      </c>
      <c r="G223" s="103">
        <v>2600</v>
      </c>
      <c r="H223" s="104" t="s">
        <v>213</v>
      </c>
      <c r="I223" s="90" t="s">
        <v>32</v>
      </c>
      <c r="J223" s="34">
        <v>1600</v>
      </c>
      <c r="K223" s="38">
        <v>19000</v>
      </c>
      <c r="L223" s="63">
        <v>19000</v>
      </c>
      <c r="M223" s="38">
        <v>19000</v>
      </c>
      <c r="N223" s="38">
        <v>19000</v>
      </c>
      <c r="O223" s="38">
        <v>19000</v>
      </c>
      <c r="P223" s="37"/>
    </row>
    <row r="224" spans="1:16" x14ac:dyDescent="0.2">
      <c r="A224">
        <v>218</v>
      </c>
      <c r="B224" s="102" t="s">
        <v>212</v>
      </c>
      <c r="C224" s="103">
        <v>100</v>
      </c>
      <c r="D224" s="90" t="s">
        <v>25</v>
      </c>
      <c r="E224" s="90"/>
      <c r="F224" s="103">
        <v>100</v>
      </c>
      <c r="G224" s="103">
        <v>2600</v>
      </c>
      <c r="H224" s="104" t="s">
        <v>213</v>
      </c>
      <c r="I224" s="90" t="s">
        <v>33</v>
      </c>
      <c r="J224" s="34"/>
      <c r="K224" s="88"/>
      <c r="L224" s="88">
        <v>9500</v>
      </c>
      <c r="M224" s="88">
        <v>9500</v>
      </c>
      <c r="N224" s="88">
        <v>9500</v>
      </c>
      <c r="O224" s="88">
        <v>9500</v>
      </c>
      <c r="P224" s="37"/>
    </row>
    <row r="225" spans="1:16" x14ac:dyDescent="0.2">
      <c r="A225">
        <v>219</v>
      </c>
      <c r="B225" s="102" t="s">
        <v>214</v>
      </c>
      <c r="C225" s="103">
        <v>100</v>
      </c>
      <c r="D225" s="90" t="s">
        <v>25</v>
      </c>
      <c r="E225" s="90"/>
      <c r="F225" s="103">
        <v>100</v>
      </c>
      <c r="G225" s="103">
        <v>2600</v>
      </c>
      <c r="H225" s="104" t="s">
        <v>215</v>
      </c>
      <c r="I225" s="90" t="s">
        <v>32</v>
      </c>
      <c r="J225" s="34">
        <v>19000</v>
      </c>
      <c r="K225" s="38">
        <v>2000</v>
      </c>
      <c r="L225" s="63">
        <v>2000</v>
      </c>
      <c r="M225" s="38">
        <v>2000</v>
      </c>
      <c r="N225" s="38">
        <v>2000</v>
      </c>
      <c r="O225" s="38">
        <v>2000</v>
      </c>
      <c r="P225" s="37"/>
    </row>
    <row r="226" spans="1:16" x14ac:dyDescent="0.2">
      <c r="A226">
        <v>220</v>
      </c>
      <c r="B226" s="102" t="s">
        <v>214</v>
      </c>
      <c r="C226" s="103">
        <v>100</v>
      </c>
      <c r="D226" s="90" t="s">
        <v>25</v>
      </c>
      <c r="E226" s="90"/>
      <c r="F226" s="103">
        <v>100</v>
      </c>
      <c r="G226" s="103">
        <v>2600</v>
      </c>
      <c r="H226" s="104" t="s">
        <v>215</v>
      </c>
      <c r="I226" s="90" t="s">
        <v>33</v>
      </c>
      <c r="J226" s="34"/>
      <c r="K226" s="88"/>
      <c r="L226" s="88">
        <v>1000</v>
      </c>
      <c r="M226" s="88">
        <v>1000</v>
      </c>
      <c r="N226" s="88">
        <v>1000</v>
      </c>
      <c r="O226" s="88">
        <v>1000</v>
      </c>
      <c r="P226" s="37"/>
    </row>
    <row r="227" spans="1:16" x14ac:dyDescent="0.2">
      <c r="A227">
        <v>221</v>
      </c>
      <c r="B227" s="81" t="s">
        <v>11</v>
      </c>
      <c r="C227" s="82"/>
      <c r="D227" s="83"/>
      <c r="E227" s="84"/>
      <c r="F227" s="84"/>
      <c r="G227" s="84"/>
      <c r="H227" s="85"/>
      <c r="I227" s="86"/>
      <c r="J227" s="80"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v>0</v>
      </c>
      <c r="P227" s="37"/>
    </row>
    <row r="228" spans="1:16" x14ac:dyDescent="0.2">
      <c r="A228">
        <v>222</v>
      </c>
      <c r="B228" s="28" t="s">
        <v>216</v>
      </c>
      <c r="C228" s="29">
        <v>240</v>
      </c>
      <c r="D228" s="47" t="s">
        <v>217</v>
      </c>
      <c r="E228" s="29"/>
      <c r="F228" s="29">
        <v>420</v>
      </c>
      <c r="G228" s="29">
        <v>1000</v>
      </c>
      <c r="H228" s="48" t="s">
        <v>195</v>
      </c>
      <c r="I228" s="49" t="s">
        <v>32</v>
      </c>
      <c r="J228" s="34">
        <v>1685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7"/>
    </row>
    <row r="229" spans="1:16" x14ac:dyDescent="0.2">
      <c r="A229">
        <v>223</v>
      </c>
      <c r="B229" s="105" t="s">
        <v>137</v>
      </c>
      <c r="C229" s="111"/>
      <c r="D229" s="112"/>
      <c r="E229" s="113"/>
      <c r="F229" s="112"/>
      <c r="G229" s="112"/>
      <c r="H229" s="114"/>
      <c r="I229" s="109"/>
      <c r="J229" s="80"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v>0</v>
      </c>
      <c r="P229" s="37"/>
    </row>
    <row r="230" spans="1:16" x14ac:dyDescent="0.2">
      <c r="A230">
        <v>224</v>
      </c>
      <c r="B230" s="102" t="s">
        <v>218</v>
      </c>
      <c r="C230" s="103">
        <v>240</v>
      </c>
      <c r="D230" s="90" t="s">
        <v>141</v>
      </c>
      <c r="E230" s="90"/>
      <c r="F230" s="103">
        <v>100</v>
      </c>
      <c r="G230" s="103">
        <v>1000</v>
      </c>
      <c r="H230" s="104" t="s">
        <v>195</v>
      </c>
      <c r="I230" s="90" t="s">
        <v>32</v>
      </c>
      <c r="J230" s="34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7"/>
    </row>
    <row r="231" spans="1:16" x14ac:dyDescent="0.2">
      <c r="A231">
        <v>225</v>
      </c>
      <c r="B231" s="105" t="s">
        <v>219</v>
      </c>
      <c r="C231" s="111"/>
      <c r="D231" s="112"/>
      <c r="E231" s="113"/>
      <c r="F231" s="112"/>
      <c r="G231" s="112"/>
      <c r="H231" s="114"/>
      <c r="I231" s="109"/>
      <c r="J231" s="80"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v>0</v>
      </c>
      <c r="P231" s="37"/>
    </row>
    <row r="232" spans="1:16" x14ac:dyDescent="0.2">
      <c r="A232">
        <v>226</v>
      </c>
      <c r="B232" s="102" t="s">
        <v>220</v>
      </c>
      <c r="C232" s="103">
        <v>240</v>
      </c>
      <c r="D232" s="90" t="s">
        <v>221</v>
      </c>
      <c r="E232" s="90"/>
      <c r="F232" s="103">
        <v>100</v>
      </c>
      <c r="G232" s="103">
        <v>1000</v>
      </c>
      <c r="H232" s="104" t="s">
        <v>185</v>
      </c>
      <c r="I232" s="90" t="s">
        <v>32</v>
      </c>
      <c r="J232" s="34">
        <v>2494</v>
      </c>
      <c r="K232" s="115">
        <v>1913</v>
      </c>
      <c r="L232" s="115">
        <v>2200</v>
      </c>
      <c r="M232" s="115">
        <v>2632</v>
      </c>
      <c r="N232" s="115">
        <v>3036</v>
      </c>
      <c r="O232" s="115">
        <v>3516</v>
      </c>
      <c r="P232" s="37"/>
    </row>
    <row r="233" spans="1:16" x14ac:dyDescent="0.2">
      <c r="A233">
        <v>227</v>
      </c>
      <c r="B233" s="102" t="s">
        <v>220</v>
      </c>
      <c r="C233" s="103">
        <v>240</v>
      </c>
      <c r="D233" s="90" t="s">
        <v>221</v>
      </c>
      <c r="E233" s="90"/>
      <c r="F233" s="103">
        <v>100</v>
      </c>
      <c r="G233" s="103">
        <v>1000</v>
      </c>
      <c r="H233" s="104" t="s">
        <v>185</v>
      </c>
      <c r="I233" s="90" t="s">
        <v>33</v>
      </c>
      <c r="J233" s="34"/>
      <c r="K233" s="115">
        <v>0</v>
      </c>
      <c r="L233" s="115"/>
      <c r="M233" s="115"/>
      <c r="N233" s="115"/>
      <c r="O233" s="115"/>
      <c r="P233" s="37"/>
    </row>
    <row r="234" spans="1:16" x14ac:dyDescent="0.2">
      <c r="A234">
        <v>228</v>
      </c>
      <c r="B234" s="105" t="s">
        <v>222</v>
      </c>
      <c r="C234" s="111"/>
      <c r="D234" s="112"/>
      <c r="E234" s="113"/>
      <c r="F234" s="112"/>
      <c r="G234" s="112"/>
      <c r="H234" s="114"/>
      <c r="I234" s="109"/>
      <c r="J234" s="80"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v>0</v>
      </c>
      <c r="P234" s="37"/>
    </row>
    <row r="235" spans="1:16" x14ac:dyDescent="0.2">
      <c r="A235">
        <v>229</v>
      </c>
      <c r="B235" s="102" t="s">
        <v>223</v>
      </c>
      <c r="C235" s="103">
        <v>240</v>
      </c>
      <c r="D235" s="90" t="s">
        <v>224</v>
      </c>
      <c r="E235" s="90"/>
      <c r="F235" s="103">
        <v>100</v>
      </c>
      <c r="G235" s="103">
        <v>1000</v>
      </c>
      <c r="H235" s="104" t="s">
        <v>185</v>
      </c>
      <c r="I235" s="90" t="s">
        <v>32</v>
      </c>
      <c r="J235" s="34">
        <v>1000</v>
      </c>
      <c r="K235" s="38">
        <v>1000</v>
      </c>
      <c r="L235" s="38">
        <v>1000</v>
      </c>
      <c r="M235" s="38">
        <v>1000</v>
      </c>
      <c r="N235" s="38">
        <v>1000</v>
      </c>
      <c r="O235" s="38">
        <v>1000</v>
      </c>
      <c r="P235" s="37"/>
    </row>
    <row r="236" spans="1:16" x14ac:dyDescent="0.2">
      <c r="A236">
        <v>230</v>
      </c>
      <c r="B236" s="102" t="s">
        <v>225</v>
      </c>
      <c r="C236" s="103">
        <v>240</v>
      </c>
      <c r="D236" s="90" t="s">
        <v>224</v>
      </c>
      <c r="E236" s="90"/>
      <c r="F236" s="103">
        <v>100</v>
      </c>
      <c r="G236" s="103">
        <v>1000</v>
      </c>
      <c r="H236" s="104" t="s">
        <v>195</v>
      </c>
      <c r="I236" s="90" t="s">
        <v>32</v>
      </c>
      <c r="J236" s="34">
        <v>525</v>
      </c>
      <c r="K236" s="38">
        <v>525</v>
      </c>
      <c r="L236" s="38">
        <v>525</v>
      </c>
      <c r="M236" s="38">
        <v>525</v>
      </c>
      <c r="N236" s="38">
        <v>525</v>
      </c>
      <c r="O236" s="38">
        <v>525</v>
      </c>
      <c r="P236" s="37"/>
    </row>
    <row r="237" spans="1:16" x14ac:dyDescent="0.2">
      <c r="A237">
        <v>231</v>
      </c>
      <c r="B237" s="105" t="s">
        <v>16</v>
      </c>
      <c r="C237" s="111"/>
      <c r="D237" s="112"/>
      <c r="E237" s="113"/>
      <c r="F237" s="112"/>
      <c r="G237" s="112"/>
      <c r="H237" s="114"/>
      <c r="I237" s="109"/>
      <c r="J237" s="80">
        <v>0</v>
      </c>
      <c r="K237" s="80">
        <v>0</v>
      </c>
      <c r="L237" s="80">
        <v>0</v>
      </c>
      <c r="M237" s="80">
        <v>0</v>
      </c>
      <c r="N237" s="80">
        <v>0</v>
      </c>
      <c r="O237" s="80">
        <v>0</v>
      </c>
      <c r="P237" s="37"/>
    </row>
    <row r="238" spans="1:16" x14ac:dyDescent="0.2">
      <c r="A238">
        <v>232</v>
      </c>
      <c r="B238" s="102" t="s">
        <v>226</v>
      </c>
      <c r="C238" s="103">
        <v>240</v>
      </c>
      <c r="D238" s="90" t="s">
        <v>227</v>
      </c>
      <c r="E238" s="90"/>
      <c r="F238" s="103">
        <v>100</v>
      </c>
      <c r="G238" s="103">
        <v>1000</v>
      </c>
      <c r="H238" s="104" t="s">
        <v>191</v>
      </c>
      <c r="I238" s="90" t="s">
        <v>32</v>
      </c>
      <c r="J238" s="34">
        <v>1000</v>
      </c>
      <c r="K238" s="38">
        <v>1000</v>
      </c>
      <c r="L238" s="38">
        <v>1000</v>
      </c>
      <c r="M238" s="38">
        <v>1000</v>
      </c>
      <c r="N238" s="38">
        <v>1000</v>
      </c>
      <c r="O238" s="38">
        <v>1000</v>
      </c>
      <c r="P238" s="37"/>
    </row>
    <row r="239" spans="1:16" x14ac:dyDescent="0.2">
      <c r="A239">
        <v>233</v>
      </c>
      <c r="B239" s="105" t="s">
        <v>144</v>
      </c>
      <c r="C239" s="111"/>
      <c r="D239" s="112"/>
      <c r="E239" s="113"/>
      <c r="F239" s="112"/>
      <c r="G239" s="112"/>
      <c r="H239" s="114"/>
      <c r="I239" s="109"/>
      <c r="J239" s="80">
        <v>0</v>
      </c>
      <c r="K239" s="80">
        <v>0</v>
      </c>
      <c r="L239" s="80">
        <v>0</v>
      </c>
      <c r="M239" s="80">
        <v>0</v>
      </c>
      <c r="N239" s="80">
        <v>0</v>
      </c>
      <c r="O239" s="80">
        <v>0</v>
      </c>
      <c r="P239" s="37"/>
    </row>
    <row r="240" spans="1:16" x14ac:dyDescent="0.2">
      <c r="A240">
        <v>234</v>
      </c>
      <c r="B240" s="102" t="s">
        <v>228</v>
      </c>
      <c r="C240" s="103">
        <v>250</v>
      </c>
      <c r="D240" s="90" t="s">
        <v>25</v>
      </c>
      <c r="E240" s="90"/>
      <c r="F240" s="103">
        <v>200</v>
      </c>
      <c r="G240" s="103">
        <v>2400</v>
      </c>
      <c r="H240" s="104" t="s">
        <v>185</v>
      </c>
      <c r="I240" s="90" t="s">
        <v>32</v>
      </c>
      <c r="J240" s="34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7"/>
    </row>
    <row r="241" spans="1:16" x14ac:dyDescent="0.2">
      <c r="A241">
        <v>235</v>
      </c>
      <c r="B241" s="102" t="s">
        <v>229</v>
      </c>
      <c r="C241" s="103">
        <v>250</v>
      </c>
      <c r="D241" s="90" t="s">
        <v>25</v>
      </c>
      <c r="E241" s="90"/>
      <c r="F241" s="103">
        <v>200</v>
      </c>
      <c r="G241" s="103">
        <v>1000</v>
      </c>
      <c r="H241" s="104" t="s">
        <v>187</v>
      </c>
      <c r="I241" s="90" t="s">
        <v>32</v>
      </c>
      <c r="J241" s="34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7"/>
    </row>
    <row r="242" spans="1:16" x14ac:dyDescent="0.2">
      <c r="A242">
        <v>236</v>
      </c>
      <c r="B242" s="102" t="s">
        <v>230</v>
      </c>
      <c r="C242" s="103">
        <v>250</v>
      </c>
      <c r="D242" s="90" t="s">
        <v>25</v>
      </c>
      <c r="E242" s="90"/>
      <c r="F242" s="103">
        <v>200</v>
      </c>
      <c r="G242" s="103">
        <v>1000</v>
      </c>
      <c r="H242" s="104" t="s">
        <v>195</v>
      </c>
      <c r="I242" s="90" t="s">
        <v>32</v>
      </c>
      <c r="J242" s="34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7"/>
    </row>
    <row r="243" spans="1:16" x14ac:dyDescent="0.2">
      <c r="A243">
        <v>237</v>
      </c>
      <c r="B243" s="81" t="s">
        <v>151</v>
      </c>
      <c r="C243" s="111"/>
      <c r="D243" s="112"/>
      <c r="E243" s="113"/>
      <c r="F243" s="112"/>
      <c r="G243" s="112"/>
      <c r="H243" s="114"/>
      <c r="I243" s="109"/>
      <c r="J243" s="80"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v>0</v>
      </c>
      <c r="P243" s="37"/>
    </row>
    <row r="244" spans="1:16" x14ac:dyDescent="0.2">
      <c r="A244">
        <v>238</v>
      </c>
      <c r="B244" s="102" t="s">
        <v>231</v>
      </c>
      <c r="C244" s="103">
        <v>280</v>
      </c>
      <c r="D244" s="90" t="s">
        <v>153</v>
      </c>
      <c r="E244" s="90"/>
      <c r="F244" s="103">
        <v>420</v>
      </c>
      <c r="G244" s="103">
        <v>1000</v>
      </c>
      <c r="H244" s="104" t="s">
        <v>195</v>
      </c>
      <c r="I244" s="90" t="s">
        <v>32</v>
      </c>
      <c r="J244" s="34">
        <v>12500</v>
      </c>
      <c r="K244" s="38">
        <v>12500</v>
      </c>
      <c r="L244" s="63">
        <v>6250</v>
      </c>
      <c r="M244" s="38">
        <v>6250</v>
      </c>
      <c r="N244" s="38">
        <v>6250</v>
      </c>
      <c r="O244" s="38">
        <v>6250</v>
      </c>
      <c r="P244" s="37"/>
    </row>
    <row r="245" spans="1:16" x14ac:dyDescent="0.2">
      <c r="A245">
        <v>239</v>
      </c>
      <c r="B245" s="116" t="s">
        <v>156</v>
      </c>
      <c r="C245" s="111"/>
      <c r="D245" s="112"/>
      <c r="E245" s="113"/>
      <c r="F245" s="112"/>
      <c r="G245" s="112"/>
      <c r="H245" s="114"/>
      <c r="I245" s="109"/>
      <c r="J245" s="80">
        <v>0</v>
      </c>
      <c r="K245" s="80">
        <v>0</v>
      </c>
      <c r="L245" s="80">
        <v>0</v>
      </c>
      <c r="M245" s="80">
        <v>0</v>
      </c>
      <c r="N245" s="80">
        <v>0</v>
      </c>
      <c r="O245" s="80">
        <v>0</v>
      </c>
      <c r="P245" s="37"/>
    </row>
    <row r="246" spans="1:16" x14ac:dyDescent="0.2">
      <c r="A246">
        <v>240</v>
      </c>
      <c r="B246" s="102" t="s">
        <v>232</v>
      </c>
      <c r="C246" s="103">
        <v>280</v>
      </c>
      <c r="D246" s="90" t="s">
        <v>158</v>
      </c>
      <c r="E246" s="90"/>
      <c r="F246" s="103">
        <v>420</v>
      </c>
      <c r="G246" s="103">
        <v>1000</v>
      </c>
      <c r="H246" s="104" t="s">
        <v>185</v>
      </c>
      <c r="I246" s="90" t="s">
        <v>32</v>
      </c>
      <c r="J246" s="34">
        <v>0</v>
      </c>
      <c r="K246" s="38">
        <v>0</v>
      </c>
      <c r="L246" s="63">
        <v>0</v>
      </c>
      <c r="M246" s="38">
        <v>0</v>
      </c>
      <c r="N246" s="38">
        <v>0</v>
      </c>
      <c r="O246" s="38">
        <v>0</v>
      </c>
      <c r="P246" s="37"/>
    </row>
    <row r="247" spans="1:16" x14ac:dyDescent="0.2">
      <c r="A247">
        <v>241</v>
      </c>
      <c r="B247" s="102" t="s">
        <v>231</v>
      </c>
      <c r="C247" s="103">
        <v>280</v>
      </c>
      <c r="D247" s="90" t="s">
        <v>158</v>
      </c>
      <c r="E247" s="90"/>
      <c r="F247" s="103">
        <v>420</v>
      </c>
      <c r="G247" s="103">
        <v>1000</v>
      </c>
      <c r="H247" s="104" t="s">
        <v>195</v>
      </c>
      <c r="I247" s="90" t="s">
        <v>32</v>
      </c>
      <c r="J247" s="34">
        <v>0</v>
      </c>
      <c r="K247" s="38">
        <v>0</v>
      </c>
      <c r="L247" s="63">
        <v>0</v>
      </c>
      <c r="M247" s="38">
        <v>0</v>
      </c>
      <c r="N247" s="38">
        <v>0</v>
      </c>
      <c r="O247" s="38">
        <v>0</v>
      </c>
      <c r="P247" s="37"/>
    </row>
    <row r="248" spans="1:16" x14ac:dyDescent="0.2">
      <c r="A248">
        <v>242</v>
      </c>
      <c r="B248" s="116" t="s">
        <v>166</v>
      </c>
      <c r="C248" s="111"/>
      <c r="D248" s="112"/>
      <c r="E248" s="113"/>
      <c r="F248" s="112"/>
      <c r="G248" s="112"/>
      <c r="H248" s="114"/>
      <c r="I248" s="109"/>
      <c r="J248" s="80"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v>0</v>
      </c>
      <c r="P248" s="37"/>
    </row>
    <row r="249" spans="1:16" x14ac:dyDescent="0.2">
      <c r="A249">
        <v>243</v>
      </c>
      <c r="B249" s="102" t="s">
        <v>233</v>
      </c>
      <c r="C249" s="103">
        <v>280</v>
      </c>
      <c r="D249" s="90" t="s">
        <v>168</v>
      </c>
      <c r="E249" s="90"/>
      <c r="F249" s="103">
        <v>420</v>
      </c>
      <c r="G249" s="103">
        <v>1000</v>
      </c>
      <c r="H249" s="104" t="s">
        <v>193</v>
      </c>
      <c r="I249" s="90" t="s">
        <v>32</v>
      </c>
      <c r="J249" s="34">
        <v>23248.43</v>
      </c>
      <c r="K249" s="38">
        <v>0</v>
      </c>
      <c r="L249" s="63">
        <v>0</v>
      </c>
      <c r="M249" s="38">
        <v>0</v>
      </c>
      <c r="N249" s="38">
        <v>0</v>
      </c>
      <c r="O249" s="38">
        <v>0</v>
      </c>
      <c r="P249" s="37"/>
    </row>
    <row r="250" spans="1:16" x14ac:dyDescent="0.2">
      <c r="A250">
        <v>244</v>
      </c>
      <c r="B250" s="116" t="s">
        <v>234</v>
      </c>
      <c r="C250" s="111"/>
      <c r="D250" s="112"/>
      <c r="E250" s="113"/>
      <c r="F250" s="112"/>
      <c r="G250" s="112"/>
      <c r="H250" s="114"/>
      <c r="I250" s="109"/>
      <c r="J250" s="80">
        <v>0</v>
      </c>
      <c r="K250" s="80">
        <v>0</v>
      </c>
      <c r="L250" s="80">
        <v>0</v>
      </c>
      <c r="M250" s="80">
        <v>0</v>
      </c>
      <c r="N250" s="80">
        <v>0</v>
      </c>
      <c r="O250" s="80">
        <v>0</v>
      </c>
      <c r="P250" s="37"/>
    </row>
    <row r="251" spans="1:16" x14ac:dyDescent="0.2">
      <c r="A251">
        <v>245</v>
      </c>
      <c r="B251" s="102" t="s">
        <v>235</v>
      </c>
      <c r="C251" s="103">
        <v>280</v>
      </c>
      <c r="D251" s="90" t="s">
        <v>236</v>
      </c>
      <c r="E251" s="90"/>
      <c r="F251" s="103">
        <v>420</v>
      </c>
      <c r="G251" s="103">
        <v>1000</v>
      </c>
      <c r="H251" s="104" t="s">
        <v>187</v>
      </c>
      <c r="I251" s="90" t="s">
        <v>32</v>
      </c>
      <c r="J251" s="34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7"/>
    </row>
    <row r="252" spans="1:16" x14ac:dyDescent="0.2">
      <c r="A252">
        <v>246</v>
      </c>
      <c r="B252" s="102" t="s">
        <v>194</v>
      </c>
      <c r="C252" s="103">
        <v>280</v>
      </c>
      <c r="D252" s="90" t="s">
        <v>236</v>
      </c>
      <c r="E252" s="90"/>
      <c r="F252" s="103">
        <v>420</v>
      </c>
      <c r="G252" s="103">
        <v>1000</v>
      </c>
      <c r="H252" s="104" t="s">
        <v>195</v>
      </c>
      <c r="I252" s="90" t="s">
        <v>32</v>
      </c>
      <c r="J252" s="34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7"/>
    </row>
    <row r="253" spans="1:16" x14ac:dyDescent="0.2">
      <c r="A253">
        <v>247</v>
      </c>
      <c r="B253" s="116" t="s">
        <v>163</v>
      </c>
      <c r="C253" s="111"/>
      <c r="D253" s="112"/>
      <c r="E253" s="113"/>
      <c r="F253" s="112"/>
      <c r="G253" s="112"/>
      <c r="H253" s="114"/>
      <c r="I253" s="109"/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37"/>
    </row>
    <row r="254" spans="1:16" x14ac:dyDescent="0.2">
      <c r="A254">
        <v>248</v>
      </c>
      <c r="B254" s="102" t="s">
        <v>237</v>
      </c>
      <c r="C254" s="103">
        <v>280</v>
      </c>
      <c r="D254" s="90" t="s">
        <v>165</v>
      </c>
      <c r="E254" s="90"/>
      <c r="F254" s="103">
        <v>420</v>
      </c>
      <c r="G254" s="103">
        <v>1000</v>
      </c>
      <c r="H254" s="104" t="s">
        <v>185</v>
      </c>
      <c r="I254" s="90" t="s">
        <v>32</v>
      </c>
      <c r="J254" s="34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7"/>
    </row>
    <row r="255" spans="1:16" x14ac:dyDescent="0.2">
      <c r="A255">
        <v>249</v>
      </c>
      <c r="B255" s="102" t="s">
        <v>238</v>
      </c>
      <c r="C255" s="103">
        <v>280</v>
      </c>
      <c r="D255" s="90" t="s">
        <v>165</v>
      </c>
      <c r="E255" s="90"/>
      <c r="F255" s="103">
        <v>420</v>
      </c>
      <c r="G255" s="103">
        <v>1000</v>
      </c>
      <c r="H255" s="104" t="s">
        <v>193</v>
      </c>
      <c r="I255" s="90" t="s">
        <v>32</v>
      </c>
      <c r="J255" s="34">
        <v>0</v>
      </c>
      <c r="K255" s="38">
        <v>0</v>
      </c>
      <c r="L255" s="63">
        <v>0</v>
      </c>
      <c r="M255" s="38">
        <v>0</v>
      </c>
      <c r="N255" s="38">
        <v>0</v>
      </c>
      <c r="O255" s="38">
        <v>0</v>
      </c>
      <c r="P255" s="37"/>
    </row>
    <row r="256" spans="1:16" x14ac:dyDescent="0.2">
      <c r="A256">
        <v>250</v>
      </c>
      <c r="B256" s="116" t="s">
        <v>20</v>
      </c>
      <c r="C256" s="111"/>
      <c r="D256" s="112"/>
      <c r="E256" s="113"/>
      <c r="F256" s="112"/>
      <c r="G256" s="112"/>
      <c r="H256" s="114"/>
      <c r="I256" s="109"/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0</v>
      </c>
      <c r="P256" s="37"/>
    </row>
    <row r="257" spans="1:16" x14ac:dyDescent="0.2">
      <c r="A257">
        <v>251</v>
      </c>
      <c r="B257" s="102" t="s">
        <v>233</v>
      </c>
      <c r="C257" s="103">
        <v>280</v>
      </c>
      <c r="D257" s="90" t="s">
        <v>168</v>
      </c>
      <c r="E257" s="90"/>
      <c r="F257" s="103">
        <v>420</v>
      </c>
      <c r="G257" s="103">
        <v>1000</v>
      </c>
      <c r="H257" s="104" t="s">
        <v>193</v>
      </c>
      <c r="I257" s="90" t="s">
        <v>32</v>
      </c>
      <c r="J257" s="34">
        <v>0</v>
      </c>
      <c r="K257" s="38">
        <v>0</v>
      </c>
      <c r="L257" s="63">
        <v>0</v>
      </c>
      <c r="M257" s="38">
        <v>0</v>
      </c>
      <c r="N257" s="38">
        <v>0</v>
      </c>
      <c r="O257" s="38">
        <v>0</v>
      </c>
      <c r="P257" s="37"/>
    </row>
    <row r="258" spans="1:16" x14ac:dyDescent="0.2">
      <c r="A258">
        <v>252</v>
      </c>
      <c r="B258" s="116" t="s">
        <v>239</v>
      </c>
      <c r="C258" s="111"/>
      <c r="D258" s="112"/>
      <c r="E258" s="113"/>
      <c r="F258" s="112"/>
      <c r="G258" s="112"/>
      <c r="H258" s="114"/>
      <c r="I258" s="109"/>
      <c r="J258" s="80">
        <v>0</v>
      </c>
      <c r="K258" s="80">
        <v>0</v>
      </c>
      <c r="L258" s="80">
        <v>0</v>
      </c>
      <c r="M258" s="80">
        <v>0</v>
      </c>
      <c r="N258" s="80">
        <v>0</v>
      </c>
      <c r="O258" s="80">
        <v>0</v>
      </c>
      <c r="P258" s="37"/>
    </row>
    <row r="259" spans="1:16" x14ac:dyDescent="0.2">
      <c r="A259">
        <v>253</v>
      </c>
      <c r="B259" s="102" t="s">
        <v>240</v>
      </c>
      <c r="C259" s="103">
        <v>280</v>
      </c>
      <c r="D259" s="90" t="s">
        <v>178</v>
      </c>
      <c r="E259" s="90"/>
      <c r="F259" s="103">
        <v>100</v>
      </c>
      <c r="G259" s="103">
        <v>1000</v>
      </c>
      <c r="H259" s="104" t="s">
        <v>185</v>
      </c>
      <c r="I259" s="90" t="s">
        <v>32</v>
      </c>
      <c r="J259" s="34">
        <v>450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7"/>
    </row>
    <row r="260" spans="1:16" x14ac:dyDescent="0.2">
      <c r="A260">
        <v>254</v>
      </c>
      <c r="B260" s="102" t="s">
        <v>241</v>
      </c>
      <c r="C260" s="103">
        <v>280</v>
      </c>
      <c r="D260" s="90" t="s">
        <v>178</v>
      </c>
      <c r="E260" s="90"/>
      <c r="F260" s="103">
        <v>100</v>
      </c>
      <c r="G260" s="103">
        <v>2500</v>
      </c>
      <c r="H260" s="104" t="s">
        <v>191</v>
      </c>
      <c r="I260" s="90" t="s">
        <v>32</v>
      </c>
      <c r="J260" s="34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7"/>
    </row>
    <row r="261" spans="1:16" x14ac:dyDescent="0.2">
      <c r="A261">
        <v>255</v>
      </c>
      <c r="B261" s="102" t="s">
        <v>242</v>
      </c>
      <c r="C261" s="103">
        <v>280</v>
      </c>
      <c r="D261" s="90" t="s">
        <v>178</v>
      </c>
      <c r="E261" s="90"/>
      <c r="F261" s="103">
        <v>100</v>
      </c>
      <c r="G261" s="103">
        <v>2200</v>
      </c>
      <c r="H261" s="104" t="s">
        <v>193</v>
      </c>
      <c r="I261" s="90" t="s">
        <v>32</v>
      </c>
      <c r="J261" s="34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7"/>
    </row>
    <row r="262" spans="1:16" x14ac:dyDescent="0.2">
      <c r="A262">
        <v>256</v>
      </c>
      <c r="B262" s="102" t="s">
        <v>194</v>
      </c>
      <c r="C262" s="103">
        <v>280</v>
      </c>
      <c r="D262" s="90" t="s">
        <v>178</v>
      </c>
      <c r="E262" s="90"/>
      <c r="F262" s="103">
        <v>100</v>
      </c>
      <c r="G262" s="103">
        <v>1000</v>
      </c>
      <c r="H262" s="104" t="s">
        <v>195</v>
      </c>
      <c r="I262" s="90" t="s">
        <v>32</v>
      </c>
      <c r="J262" s="34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7"/>
    </row>
    <row r="263" spans="1:16" x14ac:dyDescent="0.2">
      <c r="A263">
        <v>257</v>
      </c>
      <c r="B263" s="116" t="s">
        <v>27</v>
      </c>
      <c r="C263" s="111"/>
      <c r="D263" s="112"/>
      <c r="E263" s="113"/>
      <c r="F263" s="112"/>
      <c r="G263" s="112"/>
      <c r="H263" s="114"/>
      <c r="I263" s="109"/>
      <c r="J263" s="80">
        <v>0</v>
      </c>
      <c r="K263" s="80"/>
      <c r="L263" s="80"/>
      <c r="M263" s="80"/>
      <c r="N263" s="80"/>
      <c r="O263" s="80"/>
      <c r="P263" s="37"/>
    </row>
    <row r="264" spans="1:16" x14ac:dyDescent="0.2">
      <c r="A264">
        <v>258</v>
      </c>
      <c r="B264" s="102" t="s">
        <v>240</v>
      </c>
      <c r="C264" s="103">
        <v>900</v>
      </c>
      <c r="D264" s="90" t="s">
        <v>25</v>
      </c>
      <c r="E264" s="90"/>
      <c r="F264" s="103">
        <v>100</v>
      </c>
      <c r="G264" s="103">
        <v>1000</v>
      </c>
      <c r="H264" s="104" t="s">
        <v>185</v>
      </c>
      <c r="I264" s="90" t="s">
        <v>32</v>
      </c>
      <c r="J264" s="34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7"/>
    </row>
    <row r="265" spans="1:16" x14ac:dyDescent="0.2">
      <c r="A265">
        <v>259</v>
      </c>
      <c r="B265" s="117" t="s">
        <v>243</v>
      </c>
      <c r="C265" s="118"/>
      <c r="D265" s="119"/>
      <c r="E265" s="119"/>
      <c r="F265" s="118"/>
      <c r="G265" s="118"/>
      <c r="H265" s="118"/>
      <c r="I265" s="120"/>
      <c r="J265" s="79">
        <f>SUM(J189:J264)</f>
        <v>190849.43</v>
      </c>
      <c r="K265" s="79">
        <f t="shared" ref="K265:O265" si="10">SUM(K189:K264)</f>
        <v>121900</v>
      </c>
      <c r="L265" s="79">
        <f t="shared" si="10"/>
        <v>169993</v>
      </c>
      <c r="M265" s="79">
        <f t="shared" si="10"/>
        <v>152925</v>
      </c>
      <c r="N265" s="79">
        <f t="shared" si="10"/>
        <v>153329</v>
      </c>
      <c r="O265" s="79">
        <f t="shared" si="10"/>
        <v>153809</v>
      </c>
      <c r="P265" s="37"/>
    </row>
    <row r="266" spans="1:16" x14ac:dyDescent="0.2">
      <c r="A266">
        <v>260</v>
      </c>
      <c r="B266" s="102" t="s">
        <v>244</v>
      </c>
      <c r="C266" s="103">
        <v>100</v>
      </c>
      <c r="D266" s="90" t="s">
        <v>25</v>
      </c>
      <c r="E266" s="90"/>
      <c r="F266" s="103">
        <v>100</v>
      </c>
      <c r="G266" s="103">
        <v>2500</v>
      </c>
      <c r="H266" s="104" t="s">
        <v>245</v>
      </c>
      <c r="I266" s="90" t="s">
        <v>32</v>
      </c>
      <c r="J266" s="34">
        <v>6593</v>
      </c>
      <c r="K266" s="38">
        <v>6593</v>
      </c>
      <c r="L266" s="38">
        <v>6593</v>
      </c>
      <c r="M266" s="38">
        <v>6593</v>
      </c>
      <c r="N266" s="38">
        <v>6593</v>
      </c>
      <c r="O266" s="38">
        <v>6593</v>
      </c>
      <c r="P266" s="37"/>
    </row>
    <row r="267" spans="1:16" x14ac:dyDescent="0.2">
      <c r="A267">
        <v>261</v>
      </c>
      <c r="B267" s="116" t="s">
        <v>174</v>
      </c>
      <c r="C267" s="111"/>
      <c r="D267" s="112"/>
      <c r="E267" s="113"/>
      <c r="F267" s="112"/>
      <c r="G267" s="112"/>
      <c r="H267" s="114"/>
      <c r="I267" s="109"/>
      <c r="J267" s="80">
        <v>0</v>
      </c>
      <c r="K267" s="80"/>
      <c r="L267" s="80"/>
      <c r="M267" s="80"/>
      <c r="N267" s="80"/>
      <c r="O267" s="80"/>
      <c r="P267" s="37"/>
    </row>
    <row r="268" spans="1:16" x14ac:dyDescent="0.2">
      <c r="A268">
        <v>262</v>
      </c>
      <c r="B268" s="102" t="s">
        <v>244</v>
      </c>
      <c r="C268" s="103">
        <v>600</v>
      </c>
      <c r="D268" s="90" t="s">
        <v>25</v>
      </c>
      <c r="E268" s="90"/>
      <c r="F268" s="103">
        <v>100</v>
      </c>
      <c r="G268" s="103">
        <v>3200</v>
      </c>
      <c r="H268" s="104" t="s">
        <v>245</v>
      </c>
      <c r="I268" s="90" t="s">
        <v>32</v>
      </c>
      <c r="J268" s="34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7"/>
    </row>
    <row r="269" spans="1:16" x14ac:dyDescent="0.2">
      <c r="A269">
        <v>263</v>
      </c>
      <c r="B269" s="117" t="s">
        <v>246</v>
      </c>
      <c r="C269" s="118"/>
      <c r="D269" s="119"/>
      <c r="E269" s="119"/>
      <c r="F269" s="118"/>
      <c r="G269" s="118"/>
      <c r="H269" s="118"/>
      <c r="I269" s="120"/>
      <c r="J269" s="79">
        <f>SUM(J266:J268)</f>
        <v>6593</v>
      </c>
      <c r="K269" s="79">
        <f t="shared" ref="K269:O269" si="11">SUM(K266:K268)</f>
        <v>6593</v>
      </c>
      <c r="L269" s="79">
        <f t="shared" si="11"/>
        <v>6593</v>
      </c>
      <c r="M269" s="79">
        <f t="shared" si="11"/>
        <v>6593</v>
      </c>
      <c r="N269" s="79">
        <f t="shared" si="11"/>
        <v>6593</v>
      </c>
      <c r="O269" s="79">
        <f t="shared" si="11"/>
        <v>6593</v>
      </c>
      <c r="P269" s="37"/>
    </row>
    <row r="270" spans="1:16" x14ac:dyDescent="0.2">
      <c r="A270">
        <v>264</v>
      </c>
      <c r="B270" s="121" t="s">
        <v>247</v>
      </c>
      <c r="C270" s="29">
        <v>100</v>
      </c>
      <c r="D270" s="49" t="s">
        <v>25</v>
      </c>
      <c r="E270" s="49"/>
      <c r="F270" s="29">
        <v>100</v>
      </c>
      <c r="G270" s="29">
        <v>1000</v>
      </c>
      <c r="H270" s="48" t="s">
        <v>248</v>
      </c>
      <c r="I270" s="49" t="s">
        <v>32</v>
      </c>
      <c r="J270" s="34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7"/>
    </row>
    <row r="271" spans="1:16" x14ac:dyDescent="0.2">
      <c r="A271">
        <v>265</v>
      </c>
      <c r="B271" s="121" t="s">
        <v>249</v>
      </c>
      <c r="C271" s="29">
        <v>100</v>
      </c>
      <c r="D271" s="49" t="s">
        <v>25</v>
      </c>
      <c r="E271" s="49"/>
      <c r="F271" s="29">
        <v>100</v>
      </c>
      <c r="G271" s="29">
        <v>2100</v>
      </c>
      <c r="H271" s="48" t="s">
        <v>248</v>
      </c>
      <c r="I271" s="49" t="s">
        <v>32</v>
      </c>
      <c r="J271" s="34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7"/>
    </row>
    <row r="272" spans="1:16" x14ac:dyDescent="0.2">
      <c r="A272">
        <v>266</v>
      </c>
      <c r="B272" s="121" t="s">
        <v>250</v>
      </c>
      <c r="C272" s="29">
        <v>100</v>
      </c>
      <c r="D272" s="49" t="s">
        <v>25</v>
      </c>
      <c r="E272" s="49"/>
      <c r="F272" s="29">
        <v>100</v>
      </c>
      <c r="G272" s="29">
        <v>2200</v>
      </c>
      <c r="H272" s="48" t="s">
        <v>248</v>
      </c>
      <c r="I272" s="49" t="s">
        <v>32</v>
      </c>
      <c r="J272" s="34">
        <v>3800</v>
      </c>
      <c r="K272" s="38">
        <v>3800</v>
      </c>
      <c r="L272" s="38">
        <v>3800</v>
      </c>
      <c r="M272" s="38">
        <v>3800</v>
      </c>
      <c r="N272" s="38">
        <v>3800</v>
      </c>
      <c r="O272" s="38">
        <v>3800</v>
      </c>
      <c r="P272" s="37"/>
    </row>
    <row r="273" spans="1:16" x14ac:dyDescent="0.2">
      <c r="A273">
        <v>267</v>
      </c>
      <c r="B273" s="121" t="s">
        <v>251</v>
      </c>
      <c r="C273" s="29">
        <v>100</v>
      </c>
      <c r="D273" s="49" t="s">
        <v>25</v>
      </c>
      <c r="E273" s="49"/>
      <c r="F273" s="29">
        <v>100</v>
      </c>
      <c r="G273" s="29">
        <v>2320</v>
      </c>
      <c r="H273" s="48" t="s">
        <v>248</v>
      </c>
      <c r="I273" s="49" t="s">
        <v>32</v>
      </c>
      <c r="J273" s="34"/>
      <c r="K273" s="38">
        <v>0</v>
      </c>
      <c r="L273" s="38"/>
      <c r="M273" s="38"/>
      <c r="N273" s="38"/>
      <c r="O273" s="38"/>
      <c r="P273" s="37"/>
    </row>
    <row r="274" spans="1:16" x14ac:dyDescent="0.2">
      <c r="A274">
        <v>268</v>
      </c>
      <c r="B274" s="121" t="s">
        <v>252</v>
      </c>
      <c r="C274" s="29">
        <v>100</v>
      </c>
      <c r="D274" s="49" t="s">
        <v>25</v>
      </c>
      <c r="E274" s="49"/>
      <c r="F274" s="29">
        <v>100</v>
      </c>
      <c r="G274" s="29">
        <v>2400</v>
      </c>
      <c r="H274" s="48" t="s">
        <v>248</v>
      </c>
      <c r="I274" s="49" t="s">
        <v>32</v>
      </c>
      <c r="J274" s="34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7"/>
    </row>
    <row r="275" spans="1:16" x14ac:dyDescent="0.2">
      <c r="A275">
        <v>269</v>
      </c>
      <c r="B275" s="28" t="s">
        <v>253</v>
      </c>
      <c r="C275" s="29">
        <v>100</v>
      </c>
      <c r="D275" s="49" t="s">
        <v>25</v>
      </c>
      <c r="E275" s="49"/>
      <c r="F275" s="29">
        <v>100</v>
      </c>
      <c r="G275" s="29">
        <v>2500</v>
      </c>
      <c r="H275" s="48" t="s">
        <v>254</v>
      </c>
      <c r="I275" s="49" t="s">
        <v>32</v>
      </c>
      <c r="J275" s="34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7"/>
    </row>
    <row r="276" spans="1:16" x14ac:dyDescent="0.2">
      <c r="A276">
        <v>270</v>
      </c>
      <c r="B276" s="28" t="s">
        <v>255</v>
      </c>
      <c r="C276" s="29">
        <v>100</v>
      </c>
      <c r="D276" s="49" t="s">
        <v>25</v>
      </c>
      <c r="E276" s="49"/>
      <c r="F276" s="29">
        <v>100</v>
      </c>
      <c r="G276" s="29">
        <v>2500</v>
      </c>
      <c r="H276" s="48" t="s">
        <v>248</v>
      </c>
      <c r="I276" s="49" t="s">
        <v>32</v>
      </c>
      <c r="J276" s="34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7"/>
    </row>
    <row r="277" spans="1:16" x14ac:dyDescent="0.2">
      <c r="A277">
        <v>271</v>
      </c>
      <c r="B277" s="121" t="s">
        <v>256</v>
      </c>
      <c r="C277" s="29">
        <v>100</v>
      </c>
      <c r="D277" s="49" t="s">
        <v>25</v>
      </c>
      <c r="E277" s="49"/>
      <c r="F277" s="29">
        <v>100</v>
      </c>
      <c r="G277" s="29">
        <v>2600</v>
      </c>
      <c r="H277" s="48" t="s">
        <v>248</v>
      </c>
      <c r="I277" s="49" t="s">
        <v>32</v>
      </c>
      <c r="J277" s="34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7"/>
    </row>
    <row r="278" spans="1:16" x14ac:dyDescent="0.2">
      <c r="A278">
        <v>272</v>
      </c>
      <c r="B278" s="121" t="s">
        <v>257</v>
      </c>
      <c r="C278" s="29">
        <v>100</v>
      </c>
      <c r="D278" s="49" t="s">
        <v>25</v>
      </c>
      <c r="E278" s="49"/>
      <c r="F278" s="29">
        <v>100</v>
      </c>
      <c r="G278" s="29">
        <v>2400</v>
      </c>
      <c r="H278" s="48" t="s">
        <v>258</v>
      </c>
      <c r="I278" s="49" t="s">
        <v>32</v>
      </c>
      <c r="J278" s="34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7"/>
    </row>
    <row r="279" spans="1:16" x14ac:dyDescent="0.2">
      <c r="A279">
        <v>273</v>
      </c>
      <c r="B279" s="81" t="s">
        <v>16</v>
      </c>
      <c r="C279" s="111"/>
      <c r="D279" s="112"/>
      <c r="E279" s="113"/>
      <c r="F279" s="112"/>
      <c r="G279" s="112"/>
      <c r="H279" s="114"/>
      <c r="I279" s="109"/>
      <c r="J279" s="80">
        <v>0</v>
      </c>
      <c r="K279" s="80">
        <v>0</v>
      </c>
      <c r="L279" s="80">
        <v>0</v>
      </c>
      <c r="M279" s="80">
        <v>0</v>
      </c>
      <c r="N279" s="80">
        <v>0</v>
      </c>
      <c r="O279" s="80">
        <v>0</v>
      </c>
      <c r="P279" s="37"/>
    </row>
    <row r="280" spans="1:16" x14ac:dyDescent="0.2">
      <c r="A280">
        <v>274</v>
      </c>
      <c r="B280" s="121" t="s">
        <v>257</v>
      </c>
      <c r="C280" s="29">
        <v>240</v>
      </c>
      <c r="D280" s="49" t="s">
        <v>227</v>
      </c>
      <c r="E280" s="49"/>
      <c r="F280" s="29">
        <v>100</v>
      </c>
      <c r="G280" s="29">
        <v>2400</v>
      </c>
      <c r="H280" s="48" t="s">
        <v>258</v>
      </c>
      <c r="I280" s="49" t="s">
        <v>32</v>
      </c>
      <c r="J280" s="34">
        <v>13411</v>
      </c>
      <c r="K280" s="38">
        <v>8400</v>
      </c>
      <c r="L280" s="38">
        <v>4000</v>
      </c>
      <c r="M280" s="38">
        <v>4000</v>
      </c>
      <c r="N280" s="38">
        <v>4000</v>
      </c>
      <c r="O280" s="38">
        <v>4000</v>
      </c>
      <c r="P280" s="37"/>
    </row>
    <row r="281" spans="1:16" x14ac:dyDescent="0.2">
      <c r="A281">
        <v>275</v>
      </c>
      <c r="B281" s="81" t="s">
        <v>159</v>
      </c>
      <c r="C281" s="111"/>
      <c r="D281" s="112"/>
      <c r="E281" s="113"/>
      <c r="F281" s="112"/>
      <c r="G281" s="112"/>
      <c r="H281" s="114"/>
      <c r="I281" s="109"/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37"/>
    </row>
    <row r="282" spans="1:16" x14ac:dyDescent="0.2">
      <c r="A282">
        <v>276</v>
      </c>
      <c r="B282" s="121" t="s">
        <v>259</v>
      </c>
      <c r="C282" s="29">
        <v>280</v>
      </c>
      <c r="D282" s="49" t="s">
        <v>160</v>
      </c>
      <c r="E282" s="49"/>
      <c r="F282" s="29">
        <v>100</v>
      </c>
      <c r="G282" s="29">
        <v>2213</v>
      </c>
      <c r="H282" s="48" t="s">
        <v>248</v>
      </c>
      <c r="I282" s="49" t="s">
        <v>32</v>
      </c>
      <c r="J282" s="34">
        <v>495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7"/>
    </row>
    <row r="283" spans="1:16" x14ac:dyDescent="0.2">
      <c r="A283">
        <v>277</v>
      </c>
      <c r="B283" s="116" t="s">
        <v>260</v>
      </c>
      <c r="C283" s="111"/>
      <c r="D283" s="112"/>
      <c r="E283" s="113"/>
      <c r="F283" s="112"/>
      <c r="G283" s="112"/>
      <c r="H283" s="114"/>
      <c r="I283" s="109"/>
      <c r="J283" s="80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37"/>
    </row>
    <row r="284" spans="1:16" x14ac:dyDescent="0.2">
      <c r="A284">
        <v>278</v>
      </c>
      <c r="B284" s="121" t="s">
        <v>261</v>
      </c>
      <c r="C284" s="29">
        <v>280</v>
      </c>
      <c r="D284" s="49" t="s">
        <v>171</v>
      </c>
      <c r="E284" s="49"/>
      <c r="F284" s="29">
        <v>100</v>
      </c>
      <c r="G284" s="29">
        <v>2300</v>
      </c>
      <c r="H284" s="48" t="s">
        <v>248</v>
      </c>
      <c r="I284" s="49" t="s">
        <v>32</v>
      </c>
      <c r="J284" s="34">
        <v>3393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7"/>
    </row>
    <row r="285" spans="1:16" x14ac:dyDescent="0.2">
      <c r="A285">
        <v>279</v>
      </c>
      <c r="B285" s="116" t="s">
        <v>262</v>
      </c>
      <c r="C285" s="111"/>
      <c r="D285" s="112"/>
      <c r="E285" s="113"/>
      <c r="F285" s="112"/>
      <c r="G285" s="112"/>
      <c r="H285" s="114"/>
      <c r="I285" s="109"/>
      <c r="J285" s="80">
        <v>0</v>
      </c>
      <c r="K285" s="80"/>
      <c r="L285" s="80"/>
      <c r="M285" s="80"/>
      <c r="N285" s="80"/>
      <c r="O285" s="80"/>
      <c r="P285" s="37"/>
    </row>
    <row r="286" spans="1:16" x14ac:dyDescent="0.2">
      <c r="A286">
        <v>280</v>
      </c>
      <c r="B286" s="121" t="s">
        <v>263</v>
      </c>
      <c r="C286" s="29">
        <v>400</v>
      </c>
      <c r="D286" s="49" t="s">
        <v>25</v>
      </c>
      <c r="E286" s="49"/>
      <c r="F286" s="29">
        <v>100</v>
      </c>
      <c r="G286" s="29">
        <v>5000</v>
      </c>
      <c r="H286" s="48" t="s">
        <v>264</v>
      </c>
      <c r="I286" s="49" t="s">
        <v>32</v>
      </c>
      <c r="J286" s="34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7"/>
    </row>
    <row r="287" spans="1:16" x14ac:dyDescent="0.2">
      <c r="A287">
        <v>281</v>
      </c>
      <c r="B287" s="121" t="s">
        <v>265</v>
      </c>
      <c r="C287" s="29">
        <v>400</v>
      </c>
      <c r="D287" s="49" t="s">
        <v>25</v>
      </c>
      <c r="E287" s="49"/>
      <c r="F287" s="29">
        <v>100</v>
      </c>
      <c r="G287" s="29">
        <v>5000</v>
      </c>
      <c r="H287" s="48" t="s">
        <v>266</v>
      </c>
      <c r="I287" s="49" t="s">
        <v>32</v>
      </c>
      <c r="J287" s="34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7"/>
    </row>
    <row r="288" spans="1:16" x14ac:dyDescent="0.2">
      <c r="A288">
        <v>282</v>
      </c>
      <c r="B288" s="116" t="s">
        <v>267</v>
      </c>
      <c r="C288" s="111"/>
      <c r="D288" s="112"/>
      <c r="E288" s="113"/>
      <c r="F288" s="112"/>
      <c r="G288" s="112"/>
      <c r="H288" s="114"/>
      <c r="I288" s="109"/>
      <c r="J288" s="80">
        <v>0</v>
      </c>
      <c r="K288" s="80"/>
      <c r="L288" s="80"/>
      <c r="M288" s="80"/>
      <c r="N288" s="80"/>
      <c r="O288" s="80"/>
      <c r="P288" s="37"/>
    </row>
    <row r="289" spans="1:16" x14ac:dyDescent="0.2">
      <c r="A289">
        <v>283</v>
      </c>
      <c r="B289" s="121" t="s">
        <v>261</v>
      </c>
      <c r="C289" s="29">
        <v>600</v>
      </c>
      <c r="D289" s="49" t="s">
        <v>25</v>
      </c>
      <c r="E289" s="49"/>
      <c r="F289" s="29">
        <v>100</v>
      </c>
      <c r="G289" s="29">
        <v>3200</v>
      </c>
      <c r="H289" s="48" t="s">
        <v>248</v>
      </c>
      <c r="I289" s="49" t="s">
        <v>32</v>
      </c>
      <c r="J289" s="34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7"/>
    </row>
    <row r="290" spans="1:16" x14ac:dyDescent="0.2">
      <c r="A290">
        <v>284</v>
      </c>
      <c r="B290" s="116" t="s">
        <v>27</v>
      </c>
      <c r="C290" s="111"/>
      <c r="D290" s="112"/>
      <c r="E290" s="113"/>
      <c r="F290" s="112"/>
      <c r="G290" s="112"/>
      <c r="H290" s="114"/>
      <c r="I290" s="109"/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37"/>
    </row>
    <row r="291" spans="1:16" x14ac:dyDescent="0.2">
      <c r="A291">
        <v>285</v>
      </c>
      <c r="B291" s="121" t="s">
        <v>268</v>
      </c>
      <c r="C291" s="29">
        <v>900</v>
      </c>
      <c r="D291" s="49" t="s">
        <v>25</v>
      </c>
      <c r="E291" s="49"/>
      <c r="F291" s="29">
        <v>100</v>
      </c>
      <c r="G291" s="29">
        <v>2400</v>
      </c>
      <c r="H291" s="48" t="s">
        <v>258</v>
      </c>
      <c r="I291" s="49" t="s">
        <v>32</v>
      </c>
      <c r="J291" s="34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7"/>
    </row>
    <row r="292" spans="1:16" x14ac:dyDescent="0.2">
      <c r="A292">
        <v>286</v>
      </c>
      <c r="B292" s="121" t="s">
        <v>268</v>
      </c>
      <c r="C292" s="29">
        <v>900</v>
      </c>
      <c r="D292" s="49" t="s">
        <v>25</v>
      </c>
      <c r="E292" s="49"/>
      <c r="F292" s="29">
        <v>910</v>
      </c>
      <c r="G292" s="29">
        <v>6000</v>
      </c>
      <c r="H292" s="48" t="s">
        <v>269</v>
      </c>
      <c r="I292" s="49" t="s">
        <v>32</v>
      </c>
      <c r="J292" s="34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7"/>
    </row>
    <row r="293" spans="1:16" ht="15" x14ac:dyDescent="0.25">
      <c r="A293">
        <v>287</v>
      </c>
      <c r="B293" s="122" t="s">
        <v>270</v>
      </c>
      <c r="C293" s="123"/>
      <c r="D293" s="124"/>
      <c r="E293" s="124"/>
      <c r="F293" s="123"/>
      <c r="G293" s="123"/>
      <c r="H293" s="123"/>
      <c r="I293" s="124"/>
      <c r="J293" s="79">
        <f>SUM(J270:J292)</f>
        <v>21099</v>
      </c>
      <c r="K293" s="79">
        <f t="shared" ref="K293:O293" si="12">SUM(K270:K292)</f>
        <v>12200</v>
      </c>
      <c r="L293" s="79">
        <f t="shared" si="12"/>
        <v>7800</v>
      </c>
      <c r="M293" s="79">
        <f t="shared" si="12"/>
        <v>7800</v>
      </c>
      <c r="N293" s="79">
        <f t="shared" si="12"/>
        <v>7800</v>
      </c>
      <c r="O293" s="79">
        <f t="shared" si="12"/>
        <v>7800</v>
      </c>
      <c r="P293" s="37"/>
    </row>
    <row r="294" spans="1:16" x14ac:dyDescent="0.2">
      <c r="A294">
        <v>288</v>
      </c>
      <c r="B294" s="125" t="s">
        <v>271</v>
      </c>
      <c r="C294" s="126"/>
      <c r="D294" s="126"/>
      <c r="E294" s="126"/>
      <c r="F294" s="127"/>
      <c r="G294" s="127"/>
      <c r="H294" s="126"/>
      <c r="I294" s="128"/>
      <c r="J294" s="129">
        <f>SUM(J293,J269,J265,J188,J76)</f>
        <v>3678864.4299999997</v>
      </c>
      <c r="K294" s="129">
        <f t="shared" ref="K294:O294" si="13">SUM(K293,K269,K265,K188,K76)</f>
        <v>3528222.9412977118</v>
      </c>
      <c r="L294" s="129">
        <f t="shared" si="13"/>
        <v>4184958.9105728818</v>
      </c>
      <c r="M294" s="129">
        <f t="shared" si="13"/>
        <v>4731787.5851754025</v>
      </c>
      <c r="N294" s="129">
        <f t="shared" si="13"/>
        <v>5227576.4675441775</v>
      </c>
      <c r="O294" s="129">
        <f t="shared" si="13"/>
        <v>5634130.438241655</v>
      </c>
      <c r="P294" s="37"/>
    </row>
    <row r="295" spans="1:16" ht="13.5" thickBot="1" x14ac:dyDescent="0.25">
      <c r="A295">
        <v>289</v>
      </c>
      <c r="B295" s="130" t="s">
        <v>272</v>
      </c>
      <c r="C295" s="131"/>
      <c r="D295" s="131"/>
      <c r="E295" s="131"/>
      <c r="F295" s="132"/>
      <c r="G295" s="133"/>
      <c r="H295" s="131"/>
      <c r="I295" s="134"/>
      <c r="J295" s="135">
        <f>J39-J294</f>
        <v>172710.5700000003</v>
      </c>
      <c r="K295" s="135">
        <f t="shared" ref="K295:O295" si="14">K39-K294</f>
        <v>131197.0587022882</v>
      </c>
      <c r="L295" s="135">
        <f t="shared" si="14"/>
        <v>556322.58942711819</v>
      </c>
      <c r="M295" s="135">
        <f t="shared" si="14"/>
        <v>492689.41482459754</v>
      </c>
      <c r="N295" s="135">
        <f t="shared" si="14"/>
        <v>337722.53245582245</v>
      </c>
      <c r="O295" s="135">
        <f t="shared" si="14"/>
        <v>169942.56175834499</v>
      </c>
      <c r="P295" s="37"/>
    </row>
    <row r="296" spans="1:16" ht="13.5" thickTop="1" x14ac:dyDescent="0.2">
      <c r="A296">
        <v>290</v>
      </c>
      <c r="B296" s="136"/>
      <c r="C296" s="137"/>
      <c r="D296" s="138"/>
      <c r="E296" s="137"/>
      <c r="F296" s="137"/>
      <c r="G296" s="137"/>
      <c r="H296" s="137"/>
      <c r="I296" s="138"/>
      <c r="J296" s="139"/>
      <c r="K296" s="139"/>
      <c r="L296" s="139"/>
      <c r="M296" s="139"/>
      <c r="N296" s="139"/>
      <c r="O296" s="139"/>
      <c r="P296" s="37"/>
    </row>
    <row r="297" spans="1:16" x14ac:dyDescent="0.2">
      <c r="A297">
        <v>291</v>
      </c>
      <c r="B297" s="140" t="s">
        <v>273</v>
      </c>
      <c r="C297" s="141"/>
      <c r="D297" s="142"/>
      <c r="E297" s="143"/>
      <c r="F297" s="144"/>
      <c r="G297" s="144"/>
      <c r="H297" s="144"/>
      <c r="I297" s="145"/>
      <c r="J297" s="146"/>
      <c r="K297" s="147"/>
      <c r="L297" s="147"/>
      <c r="M297" s="147"/>
      <c r="N297" s="147"/>
      <c r="O297" s="147"/>
      <c r="P297" s="37"/>
    </row>
    <row r="298" spans="1:16" x14ac:dyDescent="0.2">
      <c r="A298">
        <v>292</v>
      </c>
      <c r="B298" s="148" t="s">
        <v>274</v>
      </c>
      <c r="C298" s="149"/>
      <c r="D298" s="149"/>
      <c r="E298" s="149"/>
      <c r="F298" s="149"/>
      <c r="G298" s="149"/>
      <c r="H298" s="149"/>
      <c r="I298" s="149"/>
      <c r="J298" s="150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7"/>
    </row>
    <row r="299" spans="1:16" x14ac:dyDescent="0.2">
      <c r="A299">
        <v>293</v>
      </c>
      <c r="B299" s="148" t="s">
        <v>275</v>
      </c>
      <c r="C299" s="149"/>
      <c r="D299" s="149"/>
      <c r="E299" s="149"/>
      <c r="F299" s="149"/>
      <c r="G299" s="149"/>
      <c r="H299" s="149"/>
      <c r="I299" s="149"/>
      <c r="J299" s="150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7"/>
    </row>
    <row r="300" spans="1:16" x14ac:dyDescent="0.2">
      <c r="A300">
        <v>294</v>
      </c>
      <c r="B300" s="148" t="s">
        <v>276</v>
      </c>
      <c r="C300" s="149"/>
      <c r="D300" s="149"/>
      <c r="E300" s="149"/>
      <c r="F300" s="149"/>
      <c r="G300" s="149"/>
      <c r="H300" s="149"/>
      <c r="I300" s="149"/>
      <c r="J300" s="150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7"/>
    </row>
    <row r="301" spans="1:16" x14ac:dyDescent="0.2">
      <c r="A301">
        <v>295</v>
      </c>
      <c r="B301" s="148" t="s">
        <v>277</v>
      </c>
      <c r="C301" s="149"/>
      <c r="D301" s="149"/>
      <c r="E301" s="149"/>
      <c r="F301" s="149"/>
      <c r="G301" s="149"/>
      <c r="H301" s="149"/>
      <c r="I301" s="149"/>
      <c r="J301" s="150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7"/>
    </row>
    <row r="302" spans="1:16" x14ac:dyDescent="0.2">
      <c r="A302">
        <v>296</v>
      </c>
      <c r="B302" s="148" t="s">
        <v>278</v>
      </c>
      <c r="C302" s="149"/>
      <c r="D302" s="149"/>
      <c r="E302" s="149"/>
      <c r="F302" s="149"/>
      <c r="G302" s="149"/>
      <c r="H302" s="149"/>
      <c r="I302" s="149"/>
      <c r="J302" s="150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7"/>
    </row>
    <row r="303" spans="1:16" x14ac:dyDescent="0.2">
      <c r="A303">
        <v>297</v>
      </c>
      <c r="B303" s="148" t="s">
        <v>279</v>
      </c>
      <c r="C303" s="149"/>
      <c r="D303" s="149"/>
      <c r="E303" s="149"/>
      <c r="F303" s="149"/>
      <c r="G303" s="149"/>
      <c r="H303" s="149"/>
      <c r="I303" s="149"/>
      <c r="J303" s="150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7"/>
    </row>
    <row r="304" spans="1:16" x14ac:dyDescent="0.2">
      <c r="A304">
        <v>298</v>
      </c>
      <c r="B304" s="148" t="s">
        <v>280</v>
      </c>
      <c r="C304" s="149"/>
      <c r="D304" s="149"/>
      <c r="E304" s="149"/>
      <c r="F304" s="149"/>
      <c r="G304" s="149"/>
      <c r="H304" s="149"/>
      <c r="I304" s="149"/>
      <c r="J304" s="150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7"/>
    </row>
    <row r="305" spans="1:16" x14ac:dyDescent="0.2">
      <c r="A305">
        <v>299</v>
      </c>
      <c r="B305" s="148" t="s">
        <v>281</v>
      </c>
      <c r="C305" s="149"/>
      <c r="D305" s="149"/>
      <c r="E305" s="149"/>
      <c r="F305" s="149"/>
      <c r="G305" s="149"/>
      <c r="H305" s="149"/>
      <c r="I305" s="149"/>
      <c r="J305" s="150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7"/>
    </row>
    <row r="306" spans="1:16" x14ac:dyDescent="0.2">
      <c r="A306">
        <v>300</v>
      </c>
      <c r="B306" s="148" t="s">
        <v>282</v>
      </c>
      <c r="C306" s="149"/>
      <c r="D306" s="149"/>
      <c r="E306" s="149"/>
      <c r="F306" s="149"/>
      <c r="G306" s="149"/>
      <c r="H306" s="149"/>
      <c r="I306" s="149"/>
      <c r="J306" s="150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7"/>
    </row>
    <row r="307" spans="1:16" x14ac:dyDescent="0.2">
      <c r="A307">
        <v>301</v>
      </c>
      <c r="B307" s="148" t="s">
        <v>283</v>
      </c>
      <c r="C307" s="149"/>
      <c r="D307" s="149"/>
      <c r="E307" s="149"/>
      <c r="F307" s="149"/>
      <c r="G307" s="149"/>
      <c r="H307" s="149"/>
      <c r="I307" s="149"/>
      <c r="J307" s="150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7"/>
    </row>
    <row r="308" spans="1:16" x14ac:dyDescent="0.2">
      <c r="A308">
        <v>302</v>
      </c>
      <c r="B308" s="151" t="s">
        <v>284</v>
      </c>
      <c r="C308" s="77"/>
      <c r="D308" s="152"/>
      <c r="E308" s="153"/>
      <c r="F308" s="152"/>
      <c r="G308" s="152"/>
      <c r="H308" s="154"/>
      <c r="I308" s="155"/>
      <c r="J308" s="156">
        <f>SUM(J295:J307)</f>
        <v>172710.5700000003</v>
      </c>
      <c r="K308" s="156">
        <f t="shared" ref="K308:O308" si="15">SUM(K295:K307)</f>
        <v>131197.0587022882</v>
      </c>
      <c r="L308" s="156">
        <f t="shared" si="15"/>
        <v>556322.58942711819</v>
      </c>
      <c r="M308" s="156">
        <f t="shared" si="15"/>
        <v>492689.41482459754</v>
      </c>
      <c r="N308" s="156">
        <f t="shared" si="15"/>
        <v>337722.53245582245</v>
      </c>
      <c r="O308" s="156">
        <f t="shared" si="15"/>
        <v>169942.56175834499</v>
      </c>
      <c r="P308" s="37"/>
    </row>
    <row r="309" spans="1:16" x14ac:dyDescent="0.2">
      <c r="A309">
        <v>303</v>
      </c>
      <c r="B309" s="148" t="s">
        <v>285</v>
      </c>
      <c r="C309" s="29"/>
      <c r="D309" s="28"/>
      <c r="E309" s="29"/>
      <c r="F309" s="29"/>
      <c r="G309" s="29"/>
      <c r="H309" s="48"/>
      <c r="I309" s="49"/>
      <c r="J309" s="150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7"/>
    </row>
    <row r="310" spans="1:16" x14ac:dyDescent="0.2">
      <c r="A310">
        <v>304</v>
      </c>
      <c r="B310" s="148" t="s">
        <v>286</v>
      </c>
      <c r="C310" s="29"/>
      <c r="D310" s="28"/>
      <c r="E310" s="29"/>
      <c r="F310" s="29"/>
      <c r="G310" s="29"/>
      <c r="H310" s="48"/>
      <c r="I310" s="49"/>
      <c r="J310" s="150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7"/>
    </row>
    <row r="311" spans="1:16" x14ac:dyDescent="0.2">
      <c r="A311">
        <v>305</v>
      </c>
      <c r="B311" s="148" t="s">
        <v>287</v>
      </c>
      <c r="C311" s="29"/>
      <c r="D311" s="28"/>
      <c r="E311" s="29"/>
      <c r="F311" s="29"/>
      <c r="G311" s="29"/>
      <c r="H311" s="48"/>
      <c r="I311" s="49"/>
      <c r="J311" s="150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7"/>
    </row>
    <row r="312" spans="1:16" x14ac:dyDescent="0.2">
      <c r="A312">
        <v>306</v>
      </c>
      <c r="B312" s="157" t="s">
        <v>288</v>
      </c>
      <c r="C312" s="158"/>
      <c r="D312" s="159"/>
      <c r="E312" s="77"/>
      <c r="F312" s="77"/>
      <c r="G312" s="77"/>
      <c r="H312" s="77"/>
      <c r="I312" s="78"/>
      <c r="J312" s="160">
        <v>0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37"/>
    </row>
    <row r="313" spans="1:16" x14ac:dyDescent="0.2">
      <c r="A313">
        <v>307</v>
      </c>
      <c r="B313" s="148" t="s">
        <v>289</v>
      </c>
      <c r="C313" s="29"/>
      <c r="D313" s="28"/>
      <c r="E313" s="29"/>
      <c r="F313" s="29"/>
      <c r="G313" s="29"/>
      <c r="H313" s="48"/>
      <c r="I313" s="49"/>
      <c r="J313" s="150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7"/>
    </row>
    <row r="314" spans="1:16" x14ac:dyDescent="0.2">
      <c r="A314">
        <v>308</v>
      </c>
      <c r="B314" s="148" t="s">
        <v>290</v>
      </c>
      <c r="C314" s="29"/>
      <c r="D314" s="47"/>
      <c r="E314" s="47"/>
      <c r="F314" s="29"/>
      <c r="G314" s="29"/>
      <c r="H314" s="48"/>
      <c r="I314" s="49"/>
      <c r="J314" s="150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7"/>
    </row>
    <row r="315" spans="1:16" x14ac:dyDescent="0.2">
      <c r="A315">
        <v>309</v>
      </c>
      <c r="B315" s="148" t="s">
        <v>291</v>
      </c>
      <c r="C315" s="29"/>
      <c r="D315" s="28"/>
      <c r="E315" s="29"/>
      <c r="F315" s="29"/>
      <c r="G315" s="29"/>
      <c r="H315" s="48"/>
      <c r="I315" s="49"/>
      <c r="J315" s="150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7"/>
    </row>
    <row r="316" spans="1:16" x14ac:dyDescent="0.2">
      <c r="A316">
        <v>310</v>
      </c>
      <c r="B316" s="157" t="s">
        <v>292</v>
      </c>
      <c r="C316" s="158"/>
      <c r="D316" s="159"/>
      <c r="E316" s="77"/>
      <c r="F316" s="77"/>
      <c r="G316" s="77"/>
      <c r="H316" s="77"/>
      <c r="I316" s="78"/>
      <c r="J316" s="160">
        <v>0</v>
      </c>
      <c r="K316" s="160">
        <v>0</v>
      </c>
      <c r="L316" s="160">
        <v>0</v>
      </c>
      <c r="M316" s="160">
        <v>0</v>
      </c>
      <c r="N316" s="160">
        <v>0</v>
      </c>
      <c r="O316" s="160">
        <v>0</v>
      </c>
      <c r="P316" s="37"/>
    </row>
    <row r="317" spans="1:16" x14ac:dyDescent="0.2">
      <c r="A317">
        <v>311</v>
      </c>
      <c r="B317" s="161" t="s">
        <v>293</v>
      </c>
      <c r="C317" s="162"/>
      <c r="D317" s="163"/>
      <c r="E317" s="164"/>
      <c r="F317" s="163"/>
      <c r="G317" s="163"/>
      <c r="H317" s="163"/>
      <c r="I317" s="165"/>
      <c r="J317" s="166">
        <f>SUM(J316,J312,J308)</f>
        <v>172710.5700000003</v>
      </c>
      <c r="K317" s="166">
        <f t="shared" ref="K317:O317" si="16">SUM(K316,K312,K308)</f>
        <v>131197.0587022882</v>
      </c>
      <c r="L317" s="166">
        <f t="shared" si="16"/>
        <v>556322.58942711819</v>
      </c>
      <c r="M317" s="166">
        <f t="shared" si="16"/>
        <v>492689.41482459754</v>
      </c>
      <c r="N317" s="166">
        <f t="shared" si="16"/>
        <v>337722.53245582245</v>
      </c>
      <c r="O317" s="166">
        <f t="shared" si="16"/>
        <v>169942.56175834499</v>
      </c>
      <c r="P317" s="37"/>
    </row>
    <row r="318" spans="1:16" x14ac:dyDescent="0.2">
      <c r="A318">
        <v>312</v>
      </c>
      <c r="B318" s="167" t="s">
        <v>294</v>
      </c>
      <c r="C318" s="168"/>
      <c r="D318" s="169"/>
      <c r="E318" s="169"/>
      <c r="F318" s="169"/>
      <c r="G318" s="169"/>
      <c r="H318" s="169"/>
      <c r="I318" s="170"/>
      <c r="J318" s="171">
        <v>4403925.42</v>
      </c>
      <c r="K318" s="172">
        <f>J319</f>
        <v>4576635.99</v>
      </c>
      <c r="L318" s="172">
        <f>K319</f>
        <v>4707833.0487022884</v>
      </c>
      <c r="M318" s="172">
        <f>L319</f>
        <v>5264155.6381294066</v>
      </c>
      <c r="N318" s="172">
        <f t="shared" ref="N318:O318" si="17">M319</f>
        <v>5756845.0529540041</v>
      </c>
      <c r="O318" s="172">
        <f t="shared" si="17"/>
        <v>6094567.5854098266</v>
      </c>
      <c r="P318" s="37"/>
    </row>
    <row r="319" spans="1:16" x14ac:dyDescent="0.2">
      <c r="A319">
        <v>313</v>
      </c>
      <c r="B319" s="173" t="s">
        <v>295</v>
      </c>
      <c r="C319" s="174"/>
      <c r="D319" s="175"/>
      <c r="E319" s="175"/>
      <c r="F319" s="175"/>
      <c r="G319" s="175"/>
      <c r="H319" s="175"/>
      <c r="I319" s="176"/>
      <c r="J319" s="177">
        <f>SUM(J317:J318)</f>
        <v>4576635.99</v>
      </c>
      <c r="K319" s="177">
        <f t="shared" ref="K319:O319" si="18">SUM(K317:K318)</f>
        <v>4707833.0487022884</v>
      </c>
      <c r="L319" s="177">
        <f t="shared" si="18"/>
        <v>5264155.6381294066</v>
      </c>
      <c r="M319" s="177">
        <f t="shared" si="18"/>
        <v>5756845.0529540041</v>
      </c>
      <c r="N319" s="177">
        <f t="shared" si="18"/>
        <v>6094567.5854098266</v>
      </c>
      <c r="O319" s="177">
        <f t="shared" si="18"/>
        <v>6264510.1471681716</v>
      </c>
      <c r="P319" s="37"/>
    </row>
    <row r="320" spans="1:16" x14ac:dyDescent="0.2">
      <c r="A320">
        <v>314</v>
      </c>
      <c r="B320" s="5"/>
      <c r="C320" s="5"/>
      <c r="D320" s="5"/>
      <c r="E320" s="178"/>
      <c r="F320" s="5"/>
      <c r="G320" s="5"/>
      <c r="H320" s="5"/>
      <c r="I320" s="179"/>
      <c r="J320" s="5"/>
      <c r="K320" s="5"/>
      <c r="L320" s="5"/>
      <c r="M320" s="5"/>
      <c r="N320" s="5"/>
      <c r="O320" s="5"/>
      <c r="P320" s="37"/>
    </row>
    <row r="321" spans="1:38" x14ac:dyDescent="0.2">
      <c r="A321">
        <v>315</v>
      </c>
      <c r="B321" s="180" t="s">
        <v>296</v>
      </c>
      <c r="C321" s="181"/>
      <c r="D321" s="182"/>
      <c r="E321" s="183"/>
      <c r="F321" s="182"/>
      <c r="G321" s="182"/>
      <c r="H321" s="184"/>
      <c r="I321" s="185"/>
      <c r="J321" s="186">
        <f t="shared" ref="J321:L321" si="19">J319/((J294+J269)/365)</f>
        <v>453.26046171424645</v>
      </c>
      <c r="K321" s="186">
        <f t="shared" si="19"/>
        <v>486.12405605070524</v>
      </c>
      <c r="L321" s="186">
        <f t="shared" si="19"/>
        <v>458.40224549542154</v>
      </c>
      <c r="M321" s="186">
        <f>M319/((M294+M269)/365)</f>
        <v>443.45286465638111</v>
      </c>
      <c r="N321" s="186">
        <f t="shared" ref="N321:O321" si="20">N319/((N294+N269)/365)</f>
        <v>424.99907243513627</v>
      </c>
      <c r="O321" s="186">
        <f t="shared" si="20"/>
        <v>405.36399785435191</v>
      </c>
      <c r="P321" s="37"/>
    </row>
    <row r="322" spans="1:38" x14ac:dyDescent="0.2">
      <c r="A322">
        <v>316</v>
      </c>
      <c r="B322" s="180" t="s">
        <v>297</v>
      </c>
      <c r="C322" s="181"/>
      <c r="D322" s="182"/>
      <c r="E322" s="183"/>
      <c r="F322" s="182"/>
      <c r="G322" s="182"/>
      <c r="H322" s="184"/>
      <c r="I322" s="185"/>
      <c r="J322" s="187">
        <f t="shared" ref="J322:L322" si="21">J7*0.03</f>
        <v>76050.959999999992</v>
      </c>
      <c r="K322" s="187">
        <f t="shared" si="21"/>
        <v>73530.42</v>
      </c>
      <c r="L322" s="187">
        <f t="shared" si="21"/>
        <v>78636.72</v>
      </c>
      <c r="M322" s="187">
        <f>M7*0.03</f>
        <v>78636.72</v>
      </c>
      <c r="N322" s="187">
        <f t="shared" ref="N322:O322" si="22">N7*0.03</f>
        <v>78636.72</v>
      </c>
      <c r="O322" s="187">
        <f t="shared" si="22"/>
        <v>78636.72</v>
      </c>
      <c r="P322" s="37"/>
    </row>
    <row r="323" spans="1:38" x14ac:dyDescent="0.2">
      <c r="A323">
        <v>317</v>
      </c>
      <c r="B323" s="180" t="s">
        <v>298</v>
      </c>
      <c r="C323" s="181"/>
      <c r="D323" s="182"/>
      <c r="E323" s="183"/>
      <c r="F323" s="182"/>
      <c r="G323" s="182"/>
      <c r="H323" s="184"/>
      <c r="I323" s="185"/>
      <c r="J323" s="187">
        <f t="shared" ref="J323:L323" si="23">J295-J322</f>
        <v>96659.610000000306</v>
      </c>
      <c r="K323" s="187">
        <f t="shared" si="23"/>
        <v>57666.638702288197</v>
      </c>
      <c r="L323" s="187">
        <f t="shared" si="23"/>
        <v>477685.86942711822</v>
      </c>
      <c r="M323" s="187">
        <f>M295-M322</f>
        <v>414052.69482459757</v>
      </c>
      <c r="N323" s="187">
        <f t="shared" ref="N323:O323" si="24">N295-N322</f>
        <v>259085.81245582245</v>
      </c>
      <c r="O323" s="187">
        <f t="shared" si="24"/>
        <v>91305.841758344992</v>
      </c>
      <c r="P323" s="37"/>
    </row>
    <row r="324" spans="1:38" x14ac:dyDescent="0.2">
      <c r="A324" s="5"/>
      <c r="B324" s="5"/>
      <c r="C324" s="5"/>
      <c r="D324" s="5"/>
      <c r="E324" s="178"/>
      <c r="F324" s="5"/>
      <c r="G324" s="5"/>
      <c r="H324" s="5"/>
      <c r="I324" s="179"/>
      <c r="J324" s="188">
        <f>J295/J39</f>
        <v>4.4841544043670523E-2</v>
      </c>
      <c r="K324" s="188">
        <f t="shared" ref="J324:L324" si="25">K295/K39</f>
        <v>3.585187234651617E-2</v>
      </c>
      <c r="L324" s="188">
        <f t="shared" si="25"/>
        <v>0.11733591212146298</v>
      </c>
      <c r="M324" s="188">
        <f>M295/M39</f>
        <v>9.4304064277553057E-2</v>
      </c>
      <c r="N324" s="188">
        <f t="shared" ref="N324:O324" si="26">N295/N39</f>
        <v>6.0683627682146538E-2</v>
      </c>
      <c r="O324" s="188">
        <f t="shared" si="26"/>
        <v>2.9279880139058381E-2</v>
      </c>
      <c r="P324" s="37"/>
    </row>
    <row r="325" spans="1:38" s="5" customFormat="1" x14ac:dyDescent="0.2">
      <c r="E325" s="178"/>
      <c r="I325" s="179"/>
      <c r="K325" s="190"/>
      <c r="L325" s="190"/>
      <c r="M325" s="190"/>
      <c r="N325" s="190"/>
      <c r="O325" s="190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1:38" s="5" customFormat="1" x14ac:dyDescent="0.2">
      <c r="A326"/>
      <c r="B326"/>
      <c r="C326"/>
      <c r="D326"/>
      <c r="E326" s="191"/>
      <c r="F326"/>
      <c r="G326"/>
      <c r="H326"/>
      <c r="I326" s="192"/>
      <c r="J326"/>
      <c r="K326" s="193"/>
      <c r="L326" s="193"/>
      <c r="M326" s="193"/>
      <c r="N326" s="193"/>
      <c r="O326" s="193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5" customFormat="1" x14ac:dyDescent="0.2">
      <c r="A327"/>
      <c r="B327"/>
      <c r="C327"/>
      <c r="D327"/>
      <c r="E327" s="191"/>
      <c r="F327"/>
      <c r="G327"/>
      <c r="H327"/>
      <c r="I327" s="192"/>
      <c r="J327"/>
      <c r="K327" s="193"/>
      <c r="L327" s="193"/>
      <c r="M327" s="193"/>
      <c r="N327" s="193"/>
      <c r="O327" s="193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s="5" customFormat="1" x14ac:dyDescent="0.2">
      <c r="A328"/>
      <c r="B328"/>
      <c r="C328"/>
      <c r="D328"/>
      <c r="E328" s="191"/>
      <c r="F328"/>
      <c r="G328"/>
      <c r="H328"/>
      <c r="I328" s="192"/>
      <c r="J328"/>
      <c r="K328" s="193"/>
      <c r="L328" s="193"/>
      <c r="M328" s="193"/>
      <c r="N328" s="193"/>
      <c r="O328" s="193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1:38" s="5" customFormat="1" x14ac:dyDescent="0.2">
      <c r="A329"/>
      <c r="B329"/>
      <c r="C329"/>
      <c r="D329"/>
      <c r="E329" s="191"/>
      <c r="F329"/>
      <c r="G329"/>
      <c r="H329"/>
      <c r="I329" s="192"/>
      <c r="J329"/>
      <c r="K329" s="193"/>
      <c r="L329" s="193"/>
      <c r="M329" s="193"/>
      <c r="N329" s="193"/>
      <c r="O329" s="193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1:38" s="5" customFormat="1" x14ac:dyDescent="0.2">
      <c r="A330"/>
      <c r="B330"/>
      <c r="C330"/>
      <c r="D330"/>
      <c r="E330" s="191"/>
      <c r="F330"/>
      <c r="G330"/>
      <c r="H330"/>
      <c r="I330" s="192"/>
      <c r="J330"/>
      <c r="K330" s="193"/>
      <c r="L330" s="193"/>
      <c r="M330" s="193"/>
      <c r="N330" s="193"/>
      <c r="O330" s="193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s="5" customFormat="1" x14ac:dyDescent="0.2">
      <c r="A331"/>
      <c r="B331"/>
      <c r="C331"/>
      <c r="D331"/>
      <c r="E331" s="191"/>
      <c r="F331"/>
      <c r="G331"/>
      <c r="H331"/>
      <c r="I331" s="192"/>
      <c r="J331"/>
      <c r="K331" s="193"/>
      <c r="L331" s="193"/>
      <c r="M331" s="193"/>
      <c r="N331" s="193"/>
      <c r="O331" s="193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1:38" s="5" customFormat="1" x14ac:dyDescent="0.2">
      <c r="A332"/>
      <c r="B332"/>
      <c r="C332"/>
      <c r="D332"/>
      <c r="E332" s="191"/>
      <c r="F332"/>
      <c r="G332"/>
      <c r="H332"/>
      <c r="I332" s="192"/>
      <c r="J332"/>
      <c r="K332" s="193"/>
      <c r="L332" s="193"/>
      <c r="M332" s="193"/>
      <c r="N332" s="193"/>
      <c r="O332" s="193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1:38" s="5" customFormat="1" x14ac:dyDescent="0.2">
      <c r="A333"/>
      <c r="B333" t="s">
        <v>299</v>
      </c>
      <c r="C333"/>
      <c r="D333"/>
      <c r="E333" s="191"/>
      <c r="F333"/>
      <c r="G333"/>
      <c r="H333"/>
      <c r="I333" s="192"/>
      <c r="J333"/>
      <c r="K333"/>
      <c r="L333"/>
      <c r="M333" s="193">
        <v>1358685.0601731031</v>
      </c>
      <c r="N333" s="193">
        <v>1393836.5672821505</v>
      </c>
      <c r="O333" s="193">
        <v>1425831.9664854112</v>
      </c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4" spans="1:38" s="5" customFormat="1" x14ac:dyDescent="0.2">
      <c r="A334"/>
      <c r="B334" t="s">
        <v>300</v>
      </c>
      <c r="C334"/>
      <c r="D334"/>
      <c r="E334" s="191"/>
      <c r="F334"/>
      <c r="G334"/>
      <c r="H334"/>
      <c r="I334" s="192"/>
      <c r="J334"/>
      <c r="K334"/>
      <c r="L334"/>
      <c r="M334" s="193">
        <v>400384</v>
      </c>
      <c r="N334" s="193">
        <v>400384</v>
      </c>
      <c r="O334" s="193">
        <v>400384</v>
      </c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</row>
    <row r="335" spans="1:38" s="5" customFormat="1" ht="13.5" thickBot="1" x14ac:dyDescent="0.25">
      <c r="E335" s="178"/>
      <c r="I335" s="179"/>
      <c r="M335" s="189">
        <v>1759069.0601731031</v>
      </c>
      <c r="N335" s="189">
        <v>1794220.5672821505</v>
      </c>
      <c r="O335" s="189">
        <v>1826215.9664854112</v>
      </c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1:38" s="5" customFormat="1" ht="13.5" thickTop="1" x14ac:dyDescent="0.2">
      <c r="E336" s="178"/>
      <c r="I336" s="179"/>
      <c r="M336" s="190"/>
      <c r="N336" s="190"/>
      <c r="O336" s="190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1:38" s="5" customFormat="1" x14ac:dyDescent="0.2">
      <c r="B337" s="5" t="s">
        <v>299</v>
      </c>
      <c r="E337" s="178"/>
      <c r="I337" s="179"/>
      <c r="K337" s="37"/>
      <c r="M337" s="190">
        <v>1934046.1525434216</v>
      </c>
      <c r="N337" s="190">
        <v>1989012.260858763</v>
      </c>
      <c r="O337" s="190">
        <v>2038746.1762553186</v>
      </c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1:38" s="5" customFormat="1" x14ac:dyDescent="0.2">
      <c r="B338" s="5" t="s">
        <v>301</v>
      </c>
      <c r="E338" s="178"/>
      <c r="I338" s="179"/>
      <c r="J338" s="194"/>
      <c r="K338" s="190"/>
      <c r="L338" s="190"/>
      <c r="M338" s="190">
        <v>652881</v>
      </c>
      <c r="N338" s="190">
        <v>657408</v>
      </c>
      <c r="O338" s="190">
        <v>660577</v>
      </c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1:38" s="5" customFormat="1" ht="13.5" thickBot="1" x14ac:dyDescent="0.25">
      <c r="E339" s="178"/>
      <c r="I339" s="179"/>
      <c r="J339" s="194"/>
      <c r="K339" s="190"/>
      <c r="L339" s="190"/>
      <c r="M339" s="195">
        <v>2586927.1525434218</v>
      </c>
      <c r="N339" s="195">
        <v>2646420.260858763</v>
      </c>
      <c r="O339" s="195">
        <v>2699323.1762553183</v>
      </c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1:38" s="5" customFormat="1" ht="13.5" thickTop="1" x14ac:dyDescent="0.2">
      <c r="E340" s="178"/>
      <c r="I340" s="179"/>
      <c r="K340" s="190"/>
      <c r="L340" s="19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1:38" s="5" customFormat="1" x14ac:dyDescent="0.2">
      <c r="B341" s="5" t="s">
        <v>299</v>
      </c>
      <c r="E341" s="178"/>
      <c r="I341" s="179"/>
      <c r="K341" s="190"/>
      <c r="L341" s="190"/>
      <c r="M341" s="190">
        <v>0</v>
      </c>
      <c r="N341" s="190">
        <v>0</v>
      </c>
      <c r="O341" s="190">
        <v>0</v>
      </c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1:38" s="5" customFormat="1" x14ac:dyDescent="0.2">
      <c r="B342" s="5" t="s">
        <v>302</v>
      </c>
      <c r="E342" s="178"/>
      <c r="I342" s="179"/>
      <c r="J342" s="194"/>
      <c r="K342" s="190"/>
      <c r="L342" s="190"/>
      <c r="M342" s="190">
        <v>893323</v>
      </c>
      <c r="N342" s="190">
        <v>893323</v>
      </c>
      <c r="O342" s="190">
        <v>893323</v>
      </c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s="5" customFormat="1" ht="13.5" thickBot="1" x14ac:dyDescent="0.25">
      <c r="E343" s="178"/>
      <c r="I343" s="179"/>
      <c r="J343" s="194"/>
      <c r="K343" s="190"/>
      <c r="L343" s="190"/>
      <c r="M343" s="189">
        <v>893323</v>
      </c>
      <c r="N343" s="189">
        <v>893323</v>
      </c>
      <c r="O343" s="189">
        <v>893323</v>
      </c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1:38" s="5" customFormat="1" ht="13.5" thickTop="1" x14ac:dyDescent="0.2">
      <c r="E344" s="178"/>
      <c r="I344" s="179"/>
      <c r="J344" s="194"/>
      <c r="K344" s="190"/>
      <c r="L344" s="190"/>
      <c r="M344" s="190"/>
      <c r="N344" s="190"/>
      <c r="O344" s="190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1:38" s="5" customFormat="1" x14ac:dyDescent="0.2">
      <c r="E345" s="178"/>
      <c r="I345" s="179"/>
      <c r="J345" s="194"/>
      <c r="K345" s="190"/>
      <c r="L345" s="190"/>
      <c r="M345" s="190"/>
      <c r="N345" s="190"/>
      <c r="O345" s="190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s="5" customFormat="1" x14ac:dyDescent="0.2">
      <c r="E346" s="178"/>
      <c r="I346" s="179"/>
      <c r="J346" s="194"/>
      <c r="K346" s="190"/>
      <c r="L346" s="190"/>
      <c r="M346" s="190"/>
      <c r="N346" s="190"/>
      <c r="O346" s="190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1:38" s="5" customFormat="1" x14ac:dyDescent="0.2">
      <c r="A347"/>
      <c r="B347"/>
      <c r="C347"/>
      <c r="D347"/>
      <c r="E347" s="191"/>
      <c r="F347"/>
      <c r="G347"/>
      <c r="H347"/>
      <c r="I347" s="192"/>
      <c r="J347" s="196"/>
      <c r="K347" s="193"/>
      <c r="L347" s="193"/>
      <c r="M347" s="193"/>
      <c r="N347" s="193"/>
      <c r="O347" s="193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1:38" s="5" customFormat="1" x14ac:dyDescent="0.2">
      <c r="A348"/>
      <c r="B348"/>
      <c r="C348"/>
      <c r="D348"/>
      <c r="E348" s="191"/>
      <c r="F348"/>
      <c r="G348"/>
      <c r="H348"/>
      <c r="I348" s="192"/>
      <c r="J348"/>
      <c r="K348" s="193"/>
      <c r="L348" s="193"/>
      <c r="M348" s="193"/>
      <c r="N348" s="193"/>
      <c r="O348" s="193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s="5" customFormat="1" x14ac:dyDescent="0.2">
      <c r="A349"/>
      <c r="B349"/>
      <c r="C349"/>
      <c r="D349"/>
      <c r="E349" s="191"/>
      <c r="F349"/>
      <c r="G349"/>
      <c r="H349"/>
      <c r="I349" s="192"/>
      <c r="J349"/>
      <c r="K349" s="193"/>
      <c r="L349" s="193"/>
      <c r="M349" s="193"/>
      <c r="N349" s="193"/>
      <c r="O349" s="193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</sheetData>
  <autoFilter ref="C6:I324" xr:uid="{DC160235-1268-4C23-BDA6-438AF75C8769}"/>
  <conditionalFormatting sqref="J321:O321">
    <cfRule type="cellIs" dxfId="0" priority="2" operator="greaterThan">
      <formula>60</formula>
    </cfRule>
  </conditionalFormatting>
  <pageMargins left="0.5" right="0.5" top="0.5" bottom="0.5" header="0.5" footer="0.25"/>
  <pageSetup paperSize="5" scale="99" fitToHeight="0" orientation="landscape" r:id="rId1"/>
  <headerFooter>
    <oddHeader>&amp;R&amp;G</oddHeader>
    <oddFooter>&amp;LBANV RFA Budget 2020-04-28&amp;R&amp;P</oddFooter>
  </headerFooter>
  <rowBreaks count="9" manualBreakCount="9">
    <brk id="39" max="27" man="1"/>
    <brk id="76" max="27" man="1"/>
    <brk id="109" max="27" man="1"/>
    <brk id="142" max="27" man="1"/>
    <brk id="175" max="27" man="1"/>
    <brk id="208" max="27" man="1"/>
    <brk id="241" max="27" man="1"/>
    <brk id="274" max="27" man="1"/>
    <brk id="296" max="27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951C-2E73-445F-AA34-69F4585E9CD8}">
  <sheetPr>
    <pageSetUpPr fitToPage="1"/>
  </sheetPr>
  <dimension ref="B1:P50"/>
  <sheetViews>
    <sheetView zoomScale="80" zoomScaleNormal="80" workbookViewId="0">
      <pane xSplit="9" ySplit="6" topLeftCell="J28" activePane="bottomRight" state="frozen"/>
      <selection activeCell="V287" sqref="V287"/>
      <selection pane="topRight" activeCell="V287" sqref="V287"/>
      <selection pane="bottomLeft" activeCell="V287" sqref="V287"/>
      <selection pane="bottomRight" activeCell="B1" sqref="B1:B2"/>
    </sheetView>
  </sheetViews>
  <sheetFormatPr defaultRowHeight="12.75" x14ac:dyDescent="0.2"/>
  <cols>
    <col min="1" max="1" width="3.28515625" customWidth="1"/>
    <col min="2" max="2" width="53.140625" customWidth="1"/>
    <col min="3" max="4" width="4" customWidth="1"/>
    <col min="5" max="5" width="5" customWidth="1"/>
    <col min="6" max="6" width="4.5703125" customWidth="1"/>
    <col min="7" max="8" width="5.42578125" customWidth="1"/>
    <col min="9" max="9" width="5.42578125" style="192" customWidth="1"/>
    <col min="10" max="11" width="19" bestFit="1" customWidth="1"/>
    <col min="12" max="12" width="15.7109375" bestFit="1" customWidth="1"/>
    <col min="13" max="15" width="16.42578125" bestFit="1" customWidth="1"/>
  </cols>
  <sheetData>
    <row r="1" spans="2:15" ht="15.75" x14ac:dyDescent="0.25">
      <c r="B1" s="1" t="s">
        <v>325</v>
      </c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</row>
    <row r="2" spans="2:15" ht="15.75" x14ac:dyDescent="0.25">
      <c r="B2" s="1" t="s">
        <v>303</v>
      </c>
      <c r="C2" s="6"/>
      <c r="D2" s="6"/>
      <c r="E2" s="6"/>
      <c r="F2" s="6"/>
      <c r="G2" s="6"/>
      <c r="H2" s="6"/>
      <c r="I2" s="3"/>
      <c r="J2" s="6"/>
      <c r="K2" s="6"/>
      <c r="L2" s="6"/>
      <c r="M2" s="6"/>
      <c r="N2" s="6"/>
      <c r="O2" s="6"/>
    </row>
    <row r="3" spans="2:15" x14ac:dyDescent="0.2">
      <c r="B3" s="7"/>
      <c r="C3" s="6"/>
      <c r="D3" s="6"/>
      <c r="E3" s="6"/>
      <c r="F3" s="6"/>
      <c r="G3" s="6"/>
      <c r="H3" s="6"/>
      <c r="I3" s="3"/>
      <c r="J3" s="8"/>
      <c r="K3" s="9">
        <f>'[1]MYP Detail'!S3</f>
        <v>0.06</v>
      </c>
      <c r="L3" s="10">
        <f>'[1]MYP Detail'!Y3</f>
        <v>0.06</v>
      </c>
      <c r="M3" s="10">
        <f>'[1]MYP Detail'!Z3</f>
        <v>0.06</v>
      </c>
      <c r="N3" s="10">
        <f>'[1]MYP Detail'!AA3</f>
        <v>0.06</v>
      </c>
      <c r="O3" s="10">
        <f>'[1]MYP Detail'!AB3</f>
        <v>0.06</v>
      </c>
    </row>
    <row r="4" spans="2:15" x14ac:dyDescent="0.2">
      <c r="B4" s="4"/>
      <c r="C4" s="4"/>
      <c r="D4" s="4"/>
      <c r="E4" s="4"/>
      <c r="F4" s="4"/>
      <c r="G4" s="4"/>
      <c r="H4" s="11"/>
      <c r="I4" s="12"/>
      <c r="J4" s="13">
        <f>'[1]MYP Detail'!N4</f>
        <v>350</v>
      </c>
      <c r="K4" s="197">
        <f>'[1]MYP Detail'!S4</f>
        <v>360</v>
      </c>
      <c r="L4" s="186">
        <f>'[1]MYP Detail'!Y4</f>
        <v>585</v>
      </c>
      <c r="M4" s="186">
        <f>'[1]MYP Detail'!Z4</f>
        <v>650</v>
      </c>
      <c r="N4" s="186">
        <f>'[1]MYP Detail'!AA4</f>
        <v>700</v>
      </c>
      <c r="O4" s="186">
        <f>'[1]MYP Detail'!AB4</f>
        <v>735</v>
      </c>
    </row>
    <row r="5" spans="2:15" x14ac:dyDescent="0.2">
      <c r="B5" s="4"/>
      <c r="C5" s="4"/>
      <c r="D5" s="4"/>
      <c r="E5" s="4"/>
      <c r="F5" s="4"/>
      <c r="G5" s="4"/>
      <c r="H5" s="4"/>
      <c r="I5" s="17"/>
      <c r="J5" s="198">
        <f>'[1]MYP Detail'!N5</f>
        <v>43851</v>
      </c>
      <c r="K5" s="200" t="str">
        <f>'[1]MYP Detail'!S5</f>
        <v>Forecast</v>
      </c>
      <c r="L5" s="199" t="str">
        <f>'[1]MYP Detail'!Y5</f>
        <v>Forecast</v>
      </c>
      <c r="M5" s="199" t="str">
        <f>'[1]MYP Detail'!Z5</f>
        <v>Forecast</v>
      </c>
      <c r="N5" s="199" t="str">
        <f>'[1]MYP Detail'!AA5</f>
        <v>Forecast</v>
      </c>
      <c r="O5" s="199" t="str">
        <f>'[1]MYP Detail'!AB5</f>
        <v>Forecast</v>
      </c>
    </row>
    <row r="6" spans="2:15" ht="51" customHeight="1" x14ac:dyDescent="0.2">
      <c r="B6" s="21"/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01" t="s">
        <v>8</v>
      </c>
      <c r="J6" s="24" t="str">
        <f>'[1]MYP Detail'!N6</f>
        <v>Amended FINAL FY1920</v>
      </c>
      <c r="K6" s="202" t="str">
        <f>'[1]MYP Detail'!S6</f>
        <v>FY2021</v>
      </c>
      <c r="L6" s="25" t="str">
        <f>'[1]MYP Detail'!Y6</f>
        <v>FY2122</v>
      </c>
      <c r="M6" s="25" t="str">
        <f>'[1]MYP Detail'!Z6</f>
        <v>FY2223</v>
      </c>
      <c r="N6" s="25" t="str">
        <f>'[1]MYP Detail'!AA6</f>
        <v>FY2324</v>
      </c>
      <c r="O6" s="25" t="str">
        <f>'[1]MYP Detail'!AB6</f>
        <v>FY2425</v>
      </c>
    </row>
    <row r="7" spans="2:15" x14ac:dyDescent="0.2">
      <c r="B7" s="203" t="s">
        <v>304</v>
      </c>
      <c r="C7" s="204"/>
      <c r="D7" s="205"/>
      <c r="E7" s="204"/>
      <c r="F7" s="204"/>
      <c r="G7" s="206"/>
      <c r="H7" s="205"/>
      <c r="I7" s="207" t="s">
        <v>32</v>
      </c>
      <c r="J7" s="208">
        <v>2535032</v>
      </c>
      <c r="K7" s="209">
        <v>2451014</v>
      </c>
      <c r="L7" s="210">
        <v>2621224</v>
      </c>
      <c r="M7" s="210">
        <v>2621224</v>
      </c>
      <c r="N7" s="210">
        <v>2621224</v>
      </c>
      <c r="O7" s="210">
        <v>2621224</v>
      </c>
    </row>
    <row r="8" spans="2:15" x14ac:dyDescent="0.2">
      <c r="B8" s="203" t="s">
        <v>305</v>
      </c>
      <c r="C8" s="204"/>
      <c r="D8" s="205"/>
      <c r="E8" s="204"/>
      <c r="F8" s="204"/>
      <c r="G8" s="206"/>
      <c r="H8" s="205"/>
      <c r="I8" s="207" t="s">
        <v>33</v>
      </c>
      <c r="J8" s="208">
        <v>0</v>
      </c>
      <c r="K8" s="209">
        <v>0</v>
      </c>
      <c r="L8" s="210">
        <v>1361675</v>
      </c>
      <c r="M8" s="210">
        <v>1804219</v>
      </c>
      <c r="N8" s="210">
        <v>2144637</v>
      </c>
      <c r="O8" s="210">
        <v>2382931</v>
      </c>
    </row>
    <row r="9" spans="2:15" x14ac:dyDescent="0.2">
      <c r="B9" s="203" t="s">
        <v>306</v>
      </c>
      <c r="C9" s="204"/>
      <c r="D9" s="205"/>
      <c r="E9" s="204"/>
      <c r="F9" s="204"/>
      <c r="G9" s="206"/>
      <c r="H9" s="205"/>
      <c r="I9" s="211"/>
      <c r="J9" s="208">
        <v>643064</v>
      </c>
      <c r="K9" s="209">
        <v>608335</v>
      </c>
      <c r="L9" s="210">
        <v>451614</v>
      </c>
      <c r="M9" s="210">
        <v>452046</v>
      </c>
      <c r="N9" s="210">
        <v>452450</v>
      </c>
      <c r="O9" s="210">
        <v>452930</v>
      </c>
    </row>
    <row r="10" spans="2:15" x14ac:dyDescent="0.2">
      <c r="B10" s="212" t="s">
        <v>23</v>
      </c>
      <c r="C10" s="213"/>
      <c r="D10" s="213"/>
      <c r="E10" s="213"/>
      <c r="F10" s="213"/>
      <c r="G10" s="214"/>
      <c r="H10" s="215"/>
      <c r="I10" s="216"/>
      <c r="J10" s="208">
        <v>660014</v>
      </c>
      <c r="K10" s="209">
        <v>586606</v>
      </c>
      <c r="L10" s="210">
        <v>293303.5</v>
      </c>
      <c r="M10" s="210">
        <v>333523</v>
      </c>
      <c r="N10" s="210">
        <v>333523</v>
      </c>
      <c r="O10" s="210">
        <v>333523</v>
      </c>
    </row>
    <row r="11" spans="2:15" x14ac:dyDescent="0.2">
      <c r="B11" s="217" t="s">
        <v>28</v>
      </c>
      <c r="C11" s="218"/>
      <c r="D11" s="218"/>
      <c r="E11" s="218"/>
      <c r="F11" s="218"/>
      <c r="G11" s="218"/>
      <c r="H11" s="218"/>
      <c r="I11" s="219"/>
      <c r="J11" s="208">
        <v>13465</v>
      </c>
      <c r="K11" s="209">
        <v>13465</v>
      </c>
      <c r="L11" s="210">
        <v>13465</v>
      </c>
      <c r="M11" s="210">
        <v>13465</v>
      </c>
      <c r="N11" s="210">
        <v>13465</v>
      </c>
      <c r="O11" s="210">
        <v>13465</v>
      </c>
    </row>
    <row r="12" spans="2:15" ht="13.5" thickBot="1" x14ac:dyDescent="0.25">
      <c r="B12" s="54" t="s">
        <v>29</v>
      </c>
      <c r="C12" s="55"/>
      <c r="D12" s="55"/>
      <c r="E12" s="55"/>
      <c r="F12" s="55"/>
      <c r="G12" s="55"/>
      <c r="H12" s="55"/>
      <c r="I12" s="220"/>
      <c r="J12" s="58">
        <f>SUM(J7:J11)</f>
        <v>3851575</v>
      </c>
      <c r="K12" s="58">
        <f t="shared" ref="K12:O12" si="0">SUM(K7:K11)</f>
        <v>3659420</v>
      </c>
      <c r="L12" s="58">
        <f t="shared" si="0"/>
        <v>4741281.5</v>
      </c>
      <c r="M12" s="58">
        <f t="shared" si="0"/>
        <v>5224477</v>
      </c>
      <c r="N12" s="58">
        <f t="shared" si="0"/>
        <v>5565299</v>
      </c>
      <c r="O12" s="58">
        <f t="shared" si="0"/>
        <v>5804073</v>
      </c>
    </row>
    <row r="13" spans="2:15" ht="13.5" thickTop="1" x14ac:dyDescent="0.2">
      <c r="B13" s="221" t="s">
        <v>307</v>
      </c>
      <c r="C13" s="61"/>
      <c r="D13" s="60"/>
      <c r="E13" s="60"/>
      <c r="F13" s="60"/>
      <c r="G13" s="222"/>
      <c r="H13" s="222"/>
      <c r="I13" s="223" t="s">
        <v>32</v>
      </c>
      <c r="J13" s="34">
        <v>1277485</v>
      </c>
      <c r="K13" s="87">
        <v>1217528</v>
      </c>
      <c r="L13" s="63">
        <v>1053464.674625</v>
      </c>
      <c r="M13" s="63">
        <v>1084148.1117500002</v>
      </c>
      <c r="N13" s="63">
        <v>1114831.5488750001</v>
      </c>
      <c r="O13" s="63">
        <v>1176198.423125</v>
      </c>
    </row>
    <row r="14" spans="2:15" x14ac:dyDescent="0.2">
      <c r="B14" s="221" t="s">
        <v>308</v>
      </c>
      <c r="C14" s="61"/>
      <c r="D14" s="60"/>
      <c r="E14" s="60"/>
      <c r="F14" s="61"/>
      <c r="G14" s="224"/>
      <c r="H14" s="225"/>
      <c r="I14" s="223" t="s">
        <v>33</v>
      </c>
      <c r="J14" s="34">
        <v>0</v>
      </c>
      <c r="K14" s="87">
        <v>0</v>
      </c>
      <c r="L14" s="63">
        <v>329600</v>
      </c>
      <c r="M14" s="63">
        <v>628000</v>
      </c>
      <c r="N14" s="63">
        <v>844750</v>
      </c>
      <c r="O14" s="63">
        <v>994749.99999999977</v>
      </c>
    </row>
    <row r="15" spans="2:15" x14ac:dyDescent="0.2">
      <c r="B15" s="221" t="s">
        <v>309</v>
      </c>
      <c r="C15" s="61"/>
      <c r="D15" s="60"/>
      <c r="E15" s="60"/>
      <c r="F15" s="61"/>
      <c r="G15" s="61"/>
      <c r="H15" s="226"/>
      <c r="I15" s="33" t="s">
        <v>32</v>
      </c>
      <c r="J15" s="34">
        <v>534060</v>
      </c>
      <c r="K15" s="87">
        <v>581714</v>
      </c>
      <c r="L15" s="63">
        <v>599522.30609565007</v>
      </c>
      <c r="M15" s="63">
        <v>616984.12083630008</v>
      </c>
      <c r="N15" s="63">
        <v>634445.93557695008</v>
      </c>
      <c r="O15" s="63">
        <v>669369.56505824998</v>
      </c>
    </row>
    <row r="16" spans="2:15" x14ac:dyDescent="0.2">
      <c r="B16" s="221" t="s">
        <v>310</v>
      </c>
      <c r="C16" s="61"/>
      <c r="D16" s="60"/>
      <c r="E16" s="60"/>
      <c r="F16" s="61"/>
      <c r="G16" s="61"/>
      <c r="H16" s="226"/>
      <c r="I16" s="33" t="s">
        <v>33</v>
      </c>
      <c r="J16" s="34">
        <v>0</v>
      </c>
      <c r="K16" s="87">
        <v>0</v>
      </c>
      <c r="L16" s="63">
        <v>122776</v>
      </c>
      <c r="M16" s="63">
        <v>160272</v>
      </c>
      <c r="N16" s="63">
        <v>227592</v>
      </c>
      <c r="O16" s="63">
        <v>269560</v>
      </c>
    </row>
    <row r="17" spans="2:15" x14ac:dyDescent="0.2">
      <c r="B17" s="227" t="s">
        <v>48</v>
      </c>
      <c r="C17" s="75"/>
      <c r="D17" s="74"/>
      <c r="E17" s="74"/>
      <c r="F17" s="75"/>
      <c r="G17" s="75"/>
      <c r="H17" s="93"/>
      <c r="I17" s="95"/>
      <c r="J17" s="79">
        <f>SUM(J13:J16)</f>
        <v>1811545</v>
      </c>
      <c r="K17" s="79">
        <f t="shared" ref="K17:O17" si="1">SUM(K13:K16)</f>
        <v>1799242</v>
      </c>
      <c r="L17" s="79">
        <f t="shared" si="1"/>
        <v>2105362.9807206499</v>
      </c>
      <c r="M17" s="79">
        <f t="shared" si="1"/>
        <v>2489404.2325863</v>
      </c>
      <c r="N17" s="79">
        <f t="shared" si="1"/>
        <v>2821619.4844519501</v>
      </c>
      <c r="O17" s="79">
        <f t="shared" si="1"/>
        <v>3109877.9881832497</v>
      </c>
    </row>
    <row r="18" spans="2:15" x14ac:dyDescent="0.2">
      <c r="B18" s="221" t="s">
        <v>311</v>
      </c>
      <c r="C18" s="61"/>
      <c r="D18" s="60"/>
      <c r="E18" s="60"/>
      <c r="F18" s="61"/>
      <c r="G18" s="61"/>
      <c r="H18" s="226"/>
      <c r="I18" s="33" t="s">
        <v>32</v>
      </c>
      <c r="J18" s="34">
        <v>708017</v>
      </c>
      <c r="K18" s="87">
        <v>679014.14129771153</v>
      </c>
      <c r="L18" s="63">
        <v>640503.64029278595</v>
      </c>
      <c r="M18" s="63">
        <v>657483.56858686113</v>
      </c>
      <c r="N18" s="63">
        <v>676623.59878712043</v>
      </c>
      <c r="O18" s="63">
        <v>700523.3512346145</v>
      </c>
    </row>
    <row r="19" spans="2:15" x14ac:dyDescent="0.2">
      <c r="B19" s="221" t="s">
        <v>312</v>
      </c>
      <c r="C19" s="61"/>
      <c r="D19" s="60"/>
      <c r="E19" s="60"/>
      <c r="F19" s="61"/>
      <c r="G19" s="61"/>
      <c r="H19" s="226"/>
      <c r="I19" s="33" t="s">
        <v>33</v>
      </c>
      <c r="J19" s="34">
        <v>0</v>
      </c>
      <c r="K19" s="87">
        <v>0</v>
      </c>
      <c r="L19" s="63">
        <v>207305.28955944563</v>
      </c>
      <c r="M19" s="63">
        <v>367017.78400224104</v>
      </c>
      <c r="N19" s="63">
        <v>505979.38430510735</v>
      </c>
      <c r="O19" s="63">
        <v>595127.0988237909</v>
      </c>
    </row>
    <row r="20" spans="2:15" x14ac:dyDescent="0.2">
      <c r="B20" s="227" t="s">
        <v>68</v>
      </c>
      <c r="C20" s="75"/>
      <c r="D20" s="74"/>
      <c r="E20" s="74"/>
      <c r="F20" s="75"/>
      <c r="G20" s="75"/>
      <c r="H20" s="93"/>
      <c r="I20" s="95"/>
      <c r="J20" s="79">
        <f t="shared" ref="J20" si="2">SUM(J17:J19)</f>
        <v>2519562</v>
      </c>
      <c r="K20" s="79">
        <f>SUM(K17:K19)</f>
        <v>2478256.1412977115</v>
      </c>
      <c r="L20" s="79">
        <f>SUM(L17:L19)</f>
        <v>2953171.9105728818</v>
      </c>
      <c r="M20" s="79">
        <f>SUM(M17:M19)</f>
        <v>3513905.5851754025</v>
      </c>
      <c r="N20" s="79">
        <f>SUM(N17:N19)</f>
        <v>4004222.467544178</v>
      </c>
      <c r="O20" s="79">
        <f>SUM(O17:O19)</f>
        <v>4405528.438241655</v>
      </c>
    </row>
    <row r="21" spans="2:15" x14ac:dyDescent="0.2">
      <c r="B21" s="221" t="s">
        <v>313</v>
      </c>
      <c r="C21" s="226"/>
      <c r="D21" s="32"/>
      <c r="E21" s="226"/>
      <c r="F21" s="226"/>
      <c r="G21" s="226"/>
      <c r="H21" s="226"/>
      <c r="I21" s="33" t="s">
        <v>32</v>
      </c>
      <c r="J21" s="34">
        <v>940761</v>
      </c>
      <c r="K21" s="87">
        <v>851274</v>
      </c>
      <c r="L21" s="63">
        <v>820045</v>
      </c>
      <c r="M21" s="63">
        <v>823208</v>
      </c>
      <c r="N21" s="63">
        <v>828276</v>
      </c>
      <c r="O21" s="63">
        <v>833044</v>
      </c>
    </row>
    <row r="22" spans="2:15" x14ac:dyDescent="0.2">
      <c r="B22" s="221" t="s">
        <v>314</v>
      </c>
      <c r="C22" s="226"/>
      <c r="D22" s="32"/>
      <c r="E22" s="226"/>
      <c r="F22" s="226"/>
      <c r="G22" s="226"/>
      <c r="H22" s="226"/>
      <c r="I22" s="33" t="s">
        <v>33</v>
      </c>
      <c r="J22" s="34">
        <v>0</v>
      </c>
      <c r="K22" s="87">
        <v>58000</v>
      </c>
      <c r="L22" s="63">
        <v>227356</v>
      </c>
      <c r="M22" s="63">
        <v>227356</v>
      </c>
      <c r="N22" s="63">
        <v>227356</v>
      </c>
      <c r="O22" s="63">
        <v>227356</v>
      </c>
    </row>
    <row r="23" spans="2:15" x14ac:dyDescent="0.2">
      <c r="B23" s="227" t="s">
        <v>183</v>
      </c>
      <c r="C23" s="93"/>
      <c r="D23" s="92"/>
      <c r="E23" s="93"/>
      <c r="F23" s="93"/>
      <c r="G23" s="93"/>
      <c r="H23" s="93"/>
      <c r="I23" s="95"/>
      <c r="J23" s="79">
        <f>SUM(J21:J22)</f>
        <v>940761</v>
      </c>
      <c r="K23" s="79">
        <f>SUM(K21:K22)</f>
        <v>909274</v>
      </c>
      <c r="L23" s="79">
        <f t="shared" ref="L23:O23" si="3">SUM(L21:L22)</f>
        <v>1047401</v>
      </c>
      <c r="M23" s="79">
        <f t="shared" si="3"/>
        <v>1050564</v>
      </c>
      <c r="N23" s="79">
        <f t="shared" si="3"/>
        <v>1055632</v>
      </c>
      <c r="O23" s="79">
        <f t="shared" si="3"/>
        <v>1060400</v>
      </c>
    </row>
    <row r="24" spans="2:15" x14ac:dyDescent="0.2">
      <c r="B24" s="228" t="s">
        <v>315</v>
      </c>
      <c r="C24" s="229"/>
      <c r="D24" s="230"/>
      <c r="E24" s="230"/>
      <c r="F24" s="229"/>
      <c r="G24" s="229"/>
      <c r="H24" s="229"/>
      <c r="I24" s="231" t="s">
        <v>32</v>
      </c>
      <c r="J24" s="34">
        <v>190849.43</v>
      </c>
      <c r="K24" s="87">
        <v>121900</v>
      </c>
      <c r="L24" s="63">
        <v>116437</v>
      </c>
      <c r="M24" s="63">
        <v>116869</v>
      </c>
      <c r="N24" s="63">
        <v>117273</v>
      </c>
      <c r="O24" s="63">
        <v>117753</v>
      </c>
    </row>
    <row r="25" spans="2:15" x14ac:dyDescent="0.2">
      <c r="B25" s="228" t="s">
        <v>316</v>
      </c>
      <c r="C25" s="229"/>
      <c r="D25" s="230"/>
      <c r="E25" s="230"/>
      <c r="F25" s="229"/>
      <c r="G25" s="229"/>
      <c r="H25" s="229"/>
      <c r="I25" s="231" t="s">
        <v>33</v>
      </c>
      <c r="J25" s="34">
        <v>0</v>
      </c>
      <c r="K25" s="87">
        <v>0</v>
      </c>
      <c r="L25" s="63">
        <v>53556</v>
      </c>
      <c r="M25" s="63">
        <v>36056</v>
      </c>
      <c r="N25" s="63">
        <v>36056</v>
      </c>
      <c r="O25" s="63">
        <v>36056</v>
      </c>
    </row>
    <row r="26" spans="2:15" x14ac:dyDescent="0.2">
      <c r="B26" s="117" t="s">
        <v>317</v>
      </c>
      <c r="C26" s="118"/>
      <c r="D26" s="119"/>
      <c r="E26" s="119"/>
      <c r="F26" s="118"/>
      <c r="G26" s="118"/>
      <c r="H26" s="118"/>
      <c r="I26" s="232"/>
      <c r="J26" s="79">
        <f>SUM(J24:J25)</f>
        <v>190849.43</v>
      </c>
      <c r="K26" s="79">
        <f>SUM(K24:K25)</f>
        <v>121900</v>
      </c>
      <c r="L26" s="79">
        <f t="shared" ref="L26:O26" si="4">SUM(L24:L25)</f>
        <v>169993</v>
      </c>
      <c r="M26" s="79">
        <f t="shared" si="4"/>
        <v>152925</v>
      </c>
      <c r="N26" s="79">
        <f t="shared" si="4"/>
        <v>153329</v>
      </c>
      <c r="O26" s="79">
        <f t="shared" si="4"/>
        <v>153809</v>
      </c>
    </row>
    <row r="27" spans="2:15" ht="15" x14ac:dyDescent="0.25">
      <c r="B27" s="122" t="s">
        <v>246</v>
      </c>
      <c r="C27" s="123"/>
      <c r="D27" s="124"/>
      <c r="E27" s="124"/>
      <c r="F27" s="123"/>
      <c r="G27" s="123"/>
      <c r="H27" s="123"/>
      <c r="I27" s="233"/>
      <c r="J27" s="79">
        <v>6593</v>
      </c>
      <c r="K27" s="79">
        <v>6593</v>
      </c>
      <c r="L27" s="79">
        <v>6593</v>
      </c>
      <c r="M27" s="79">
        <v>6593</v>
      </c>
      <c r="N27" s="79">
        <v>6593</v>
      </c>
      <c r="O27" s="79">
        <v>6593</v>
      </c>
    </row>
    <row r="28" spans="2:15" ht="15" x14ac:dyDescent="0.25">
      <c r="B28" s="122" t="s">
        <v>270</v>
      </c>
      <c r="C28" s="123"/>
      <c r="D28" s="124"/>
      <c r="E28" s="124"/>
      <c r="F28" s="123"/>
      <c r="G28" s="123"/>
      <c r="H28" s="123"/>
      <c r="I28" s="233"/>
      <c r="J28" s="79">
        <v>21099</v>
      </c>
      <c r="K28" s="79">
        <v>12200</v>
      </c>
      <c r="L28" s="79">
        <v>7800</v>
      </c>
      <c r="M28" s="79">
        <v>7800</v>
      </c>
      <c r="N28" s="79">
        <v>7800</v>
      </c>
      <c r="O28" s="79">
        <v>7800</v>
      </c>
    </row>
    <row r="29" spans="2:15" x14ac:dyDescent="0.2">
      <c r="B29" s="125" t="s">
        <v>271</v>
      </c>
      <c r="C29" s="126"/>
      <c r="D29" s="126"/>
      <c r="E29" s="126"/>
      <c r="F29" s="127"/>
      <c r="G29" s="127"/>
      <c r="H29" s="126"/>
      <c r="I29" s="128"/>
      <c r="J29" s="129">
        <f>SUM(J28,J27,J26,J23,J20)</f>
        <v>3678864.4299999997</v>
      </c>
      <c r="K29" s="129">
        <f>SUM(K28,K27,K26,K23,K20)</f>
        <v>3528223.1412977115</v>
      </c>
      <c r="L29" s="129">
        <f>SUM(L28,L27,L26,L23,L20)</f>
        <v>4184958.9105728818</v>
      </c>
      <c r="M29" s="129">
        <f>SUM(M28,M27,M26,M23,M20)</f>
        <v>4731787.5851754025</v>
      </c>
      <c r="N29" s="129">
        <f>SUM(N28,N27,N26,N23,N20)</f>
        <v>5227576.4675441775</v>
      </c>
      <c r="O29" s="129">
        <f>SUM(O28,O27,O26,O23,O20)</f>
        <v>5634130.438241655</v>
      </c>
    </row>
    <row r="30" spans="2:15" ht="13.5" thickBot="1" x14ac:dyDescent="0.25">
      <c r="B30" s="130" t="s">
        <v>272</v>
      </c>
      <c r="C30" s="131"/>
      <c r="D30" s="131"/>
      <c r="E30" s="131"/>
      <c r="F30" s="132"/>
      <c r="G30" s="133"/>
      <c r="H30" s="131"/>
      <c r="I30" s="134"/>
      <c r="J30" s="234">
        <f>J12-J29</f>
        <v>172710.5700000003</v>
      </c>
      <c r="K30" s="235">
        <f>K12-K29</f>
        <v>131196.85870228847</v>
      </c>
      <c r="L30" s="235">
        <f>L12-L29</f>
        <v>556322.58942711819</v>
      </c>
      <c r="M30" s="235">
        <f>M12-M29</f>
        <v>492689.41482459754</v>
      </c>
      <c r="N30" s="235">
        <f>N12-N29</f>
        <v>337722.53245582245</v>
      </c>
      <c r="O30" s="235">
        <f>O12-O29</f>
        <v>169942.56175834499</v>
      </c>
    </row>
    <row r="31" spans="2:15" ht="13.5" thickTop="1" x14ac:dyDescent="0.2">
      <c r="B31" s="136"/>
      <c r="C31" s="137"/>
      <c r="D31" s="138"/>
      <c r="E31" s="137"/>
      <c r="F31" s="137"/>
      <c r="G31" s="137"/>
      <c r="H31" s="137"/>
      <c r="I31" s="138"/>
      <c r="J31" s="139"/>
      <c r="K31" s="139"/>
      <c r="L31" s="139"/>
      <c r="M31" s="139"/>
      <c r="N31" s="139"/>
      <c r="O31" s="139"/>
    </row>
    <row r="32" spans="2:15" x14ac:dyDescent="0.2">
      <c r="B32" s="140" t="s">
        <v>273</v>
      </c>
      <c r="C32" s="141"/>
      <c r="D32" s="142"/>
      <c r="E32" s="142"/>
      <c r="F32" s="144"/>
      <c r="G32" s="144"/>
      <c r="H32" s="144"/>
      <c r="I32" s="145"/>
      <c r="J32" s="147"/>
      <c r="K32" s="147"/>
      <c r="L32" s="147"/>
      <c r="M32" s="147"/>
      <c r="N32" s="147"/>
      <c r="O32" s="147"/>
    </row>
    <row r="33" spans="2:16" x14ac:dyDescent="0.2">
      <c r="B33" s="253" t="s">
        <v>284</v>
      </c>
      <c r="C33" s="93"/>
      <c r="D33" s="236"/>
      <c r="E33" s="236"/>
      <c r="F33" s="236"/>
      <c r="G33" s="236"/>
      <c r="H33" s="248"/>
      <c r="I33" s="237"/>
      <c r="J33" s="156">
        <f>SUM(J30:J32)</f>
        <v>172710.5700000003</v>
      </c>
      <c r="K33" s="156">
        <f t="shared" ref="K33:O33" si="5">SUM(K30:K32)</f>
        <v>131196.85870228847</v>
      </c>
      <c r="L33" s="156">
        <f t="shared" si="5"/>
        <v>556322.58942711819</v>
      </c>
      <c r="M33" s="156">
        <f t="shared" si="5"/>
        <v>492689.41482459754</v>
      </c>
      <c r="N33" s="156">
        <f t="shared" si="5"/>
        <v>337722.53245582245</v>
      </c>
      <c r="O33" s="156">
        <f t="shared" si="5"/>
        <v>169942.56175834499</v>
      </c>
    </row>
    <row r="34" spans="2:16" x14ac:dyDescent="0.2">
      <c r="B34" s="253" t="s">
        <v>288</v>
      </c>
      <c r="C34" s="249"/>
      <c r="D34" s="238"/>
      <c r="E34" s="238"/>
      <c r="F34" s="93"/>
      <c r="G34" s="93"/>
      <c r="H34" s="93"/>
      <c r="I34" s="95"/>
      <c r="J34" s="160">
        <f>'[1]MYP Detail'!N312</f>
        <v>0</v>
      </c>
      <c r="K34" s="160">
        <f>'[1]MYP Detail'!S312</f>
        <v>0</v>
      </c>
      <c r="L34" s="160">
        <f>'[1]MYP Detail'!Y312</f>
        <v>0</v>
      </c>
      <c r="M34" s="160">
        <f>'[1]MYP Detail'!Z312</f>
        <v>0</v>
      </c>
      <c r="N34" s="160">
        <f>'[1]MYP Detail'!AA312</f>
        <v>0</v>
      </c>
      <c r="O34" s="160">
        <f>'[1]MYP Detail'!AB312</f>
        <v>0</v>
      </c>
    </row>
    <row r="35" spans="2:16" x14ac:dyDescent="0.2">
      <c r="B35" s="253" t="s">
        <v>292</v>
      </c>
      <c r="C35" s="249"/>
      <c r="D35" s="238"/>
      <c r="E35" s="238"/>
      <c r="F35" s="93"/>
      <c r="G35" s="93"/>
      <c r="H35" s="93"/>
      <c r="I35" s="95"/>
      <c r="J35" s="160">
        <f>'[1]MYP Detail'!N316</f>
        <v>0</v>
      </c>
      <c r="K35" s="160">
        <f>'[1]MYP Detail'!S316</f>
        <v>0</v>
      </c>
      <c r="L35" s="160">
        <f>'[1]MYP Detail'!Y316</f>
        <v>0</v>
      </c>
      <c r="M35" s="160">
        <f>'[1]MYP Detail'!Z316</f>
        <v>0</v>
      </c>
      <c r="N35" s="160">
        <f>'[1]MYP Detail'!AA316</f>
        <v>0</v>
      </c>
      <c r="O35" s="160">
        <f>'[1]MYP Detail'!AB316</f>
        <v>0</v>
      </c>
    </row>
    <row r="36" spans="2:16" x14ac:dyDescent="0.2">
      <c r="B36" s="254" t="s">
        <v>293</v>
      </c>
      <c r="C36" s="250"/>
      <c r="D36" s="239"/>
      <c r="E36" s="239"/>
      <c r="F36" s="239"/>
      <c r="G36" s="239"/>
      <c r="H36" s="239"/>
      <c r="I36" s="240"/>
      <c r="J36" s="166">
        <f>SUM(J35,J34,J33)</f>
        <v>172710.5700000003</v>
      </c>
      <c r="K36" s="166">
        <f t="shared" ref="K36:O36" si="6">SUM(K35,K34,K33)</f>
        <v>131196.85870228847</v>
      </c>
      <c r="L36" s="166">
        <f t="shared" si="6"/>
        <v>556322.58942711819</v>
      </c>
      <c r="M36" s="166">
        <f t="shared" si="6"/>
        <v>492689.41482459754</v>
      </c>
      <c r="N36" s="166">
        <f t="shared" si="6"/>
        <v>337722.53245582245</v>
      </c>
      <c r="O36" s="166">
        <f t="shared" si="6"/>
        <v>169942.56175834499</v>
      </c>
    </row>
    <row r="37" spans="2:16" x14ac:dyDescent="0.2">
      <c r="B37" s="255" t="s">
        <v>294</v>
      </c>
      <c r="C37" s="251"/>
      <c r="D37" s="241"/>
      <c r="E37" s="241"/>
      <c r="F37" s="241"/>
      <c r="G37" s="241"/>
      <c r="H37" s="241"/>
      <c r="I37" s="170"/>
      <c r="J37" s="172">
        <f>'MYP Detail'!J318</f>
        <v>4403925.42</v>
      </c>
      <c r="K37" s="172">
        <f>J38</f>
        <v>4576635.99</v>
      </c>
      <c r="L37" s="172">
        <f t="shared" ref="L37:O37" si="7">K38</f>
        <v>4707832.8487022892</v>
      </c>
      <c r="M37" s="172">
        <f t="shared" si="7"/>
        <v>5264155.4381294074</v>
      </c>
      <c r="N37" s="172">
        <f t="shared" si="7"/>
        <v>5756844.8529540049</v>
      </c>
      <c r="O37" s="172">
        <f t="shared" si="7"/>
        <v>6094567.3854098273</v>
      </c>
    </row>
    <row r="38" spans="2:16" x14ac:dyDescent="0.2">
      <c r="B38" s="256" t="s">
        <v>295</v>
      </c>
      <c r="C38" s="252"/>
      <c r="D38" s="242"/>
      <c r="E38" s="242"/>
      <c r="F38" s="242"/>
      <c r="G38" s="242"/>
      <c r="H38" s="242"/>
      <c r="I38" s="243"/>
      <c r="J38" s="244">
        <f>SUM(J36:J37)</f>
        <v>4576635.99</v>
      </c>
      <c r="K38" s="244">
        <f t="shared" ref="K38:M38" si="8">SUM(K36:K37)</f>
        <v>4707832.8487022892</v>
      </c>
      <c r="L38" s="244">
        <f t="shared" si="8"/>
        <v>5264155.4381294074</v>
      </c>
      <c r="M38" s="244">
        <f t="shared" si="8"/>
        <v>5756844.8529540049</v>
      </c>
      <c r="N38" s="244">
        <f t="shared" ref="N38:O38" si="9">SUM(N36:N37)</f>
        <v>6094567.3854098273</v>
      </c>
      <c r="O38" s="244">
        <f t="shared" si="9"/>
        <v>6264509.9471681723</v>
      </c>
    </row>
    <row r="39" spans="2:16" x14ac:dyDescent="0.2">
      <c r="B39" s="5"/>
      <c r="C39" s="5"/>
      <c r="D39" s="5"/>
      <c r="E39" s="5"/>
      <c r="F39" s="5"/>
      <c r="G39" s="5"/>
      <c r="H39" s="5"/>
      <c r="I39" s="179"/>
      <c r="J39" s="5"/>
      <c r="K39" s="5"/>
      <c r="L39" s="5"/>
      <c r="M39" s="5"/>
      <c r="N39" s="5"/>
      <c r="O39" s="5"/>
      <c r="P39" s="5"/>
    </row>
    <row r="40" spans="2:16" hidden="1" x14ac:dyDescent="0.2">
      <c r="B40" s="5" t="s">
        <v>318</v>
      </c>
      <c r="C40" s="5"/>
      <c r="D40" s="5"/>
      <c r="E40" s="5"/>
      <c r="F40" s="5"/>
      <c r="G40" s="5"/>
      <c r="H40" s="5"/>
      <c r="I40" s="179"/>
      <c r="J40" s="37">
        <f>ROUND('[1]MYP Detail'!L7*0.03,0)</f>
        <v>81523</v>
      </c>
      <c r="K40" s="37">
        <f>ROUND('[1]MYP Detail'!N7*0.03,0)</f>
        <v>76051</v>
      </c>
      <c r="L40" s="37">
        <f>ROUND('[1]MYP Detail'!O7*0.03,0)</f>
        <v>77181</v>
      </c>
      <c r="M40" s="37">
        <f>ROUND('[1]MYP Detail'!S7*0.03,0)</f>
        <v>73530</v>
      </c>
      <c r="N40" s="37">
        <f>ROUND('[1]MYP Detail'!Y7*0.03,0)</f>
        <v>78637</v>
      </c>
      <c r="O40" s="37">
        <f>ROUND('[1]MYP Detail'!Z7*0.03,0)</f>
        <v>78637</v>
      </c>
      <c r="P40" s="5"/>
    </row>
    <row r="41" spans="2:16" x14ac:dyDescent="0.2">
      <c r="B41" s="5"/>
      <c r="C41" s="5"/>
      <c r="D41" s="5"/>
      <c r="E41" s="5"/>
      <c r="F41" s="5"/>
      <c r="G41" s="5"/>
      <c r="H41" s="5"/>
      <c r="I41" s="179"/>
      <c r="J41" s="5"/>
      <c r="K41" s="5"/>
      <c r="L41" s="5"/>
      <c r="M41" s="5"/>
      <c r="N41" s="5"/>
      <c r="O41" s="5"/>
      <c r="P41" s="5"/>
    </row>
    <row r="42" spans="2:16" x14ac:dyDescent="0.2">
      <c r="B42" s="245" t="s">
        <v>296</v>
      </c>
      <c r="C42" s="181"/>
      <c r="D42" s="182"/>
      <c r="E42" s="183"/>
      <c r="F42" s="182"/>
      <c r="G42" s="182"/>
      <c r="H42" s="182"/>
      <c r="I42" s="185"/>
      <c r="J42" s="186">
        <f>'MYP Detail'!J321</f>
        <v>453.26046171424645</v>
      </c>
      <c r="K42" s="186">
        <f>'MYP Detail'!K321</f>
        <v>486.12405605070524</v>
      </c>
      <c r="L42" s="186">
        <f>'MYP Detail'!L321</f>
        <v>458.40224549542154</v>
      </c>
      <c r="M42" s="186">
        <f>'MYP Detail'!M321</f>
        <v>443.45286465638111</v>
      </c>
      <c r="N42" s="186">
        <f>'MYP Detail'!N321</f>
        <v>424.99907243513627</v>
      </c>
      <c r="O42" s="186">
        <f>'MYP Detail'!O321</f>
        <v>405.36399785435191</v>
      </c>
      <c r="P42" s="5"/>
    </row>
    <row r="43" spans="2:16" hidden="1" x14ac:dyDescent="0.2">
      <c r="B43" s="245" t="s">
        <v>297</v>
      </c>
      <c r="C43" s="181"/>
      <c r="D43" s="182"/>
      <c r="E43" s="183"/>
      <c r="F43" s="182"/>
      <c r="G43" s="182"/>
      <c r="H43" s="182"/>
      <c r="I43" s="185"/>
      <c r="J43" s="246">
        <f>'[1]MYP Detail'!N322</f>
        <v>76050.959999999992</v>
      </c>
      <c r="K43" s="246">
        <f>'[1]MYP Detail'!S322</f>
        <v>73530.42</v>
      </c>
      <c r="L43" s="246">
        <f>'[1]MYP Detail'!Y322</f>
        <v>78636.72</v>
      </c>
      <c r="M43" s="246">
        <f>'[1]MYP Detail'!Z322</f>
        <v>78636.72</v>
      </c>
      <c r="N43" s="246">
        <f>'[1]MYP Detail'!AA322</f>
        <v>78636.72</v>
      </c>
      <c r="O43" s="246">
        <f>'[1]MYP Detail'!AB322</f>
        <v>78636.72</v>
      </c>
      <c r="P43" s="5"/>
    </row>
    <row r="44" spans="2:16" hidden="1" x14ac:dyDescent="0.2">
      <c r="B44" s="245" t="s">
        <v>298</v>
      </c>
      <c r="C44" s="181"/>
      <c r="D44" s="182"/>
      <c r="E44" s="183"/>
      <c r="F44" s="182"/>
      <c r="G44" s="182"/>
      <c r="H44" s="182"/>
      <c r="I44" s="185"/>
      <c r="J44" s="246">
        <f>'[1]MYP Detail'!N323</f>
        <v>96659.610000000306</v>
      </c>
      <c r="K44" s="246">
        <f>'[1]MYP Detail'!S323</f>
        <v>57666.638702288197</v>
      </c>
      <c r="L44" s="246">
        <f>'[1]MYP Detail'!Y323</f>
        <v>477685.86942711822</v>
      </c>
      <c r="M44" s="246">
        <f>'[1]MYP Detail'!Z323</f>
        <v>414052.69482459757</v>
      </c>
      <c r="N44" s="246">
        <f>'[1]MYP Detail'!AA323</f>
        <v>259085.81245582245</v>
      </c>
      <c r="O44" s="246">
        <f>'[1]MYP Detail'!AB323</f>
        <v>91305.841758344992</v>
      </c>
      <c r="P44" s="5"/>
    </row>
    <row r="45" spans="2:16" x14ac:dyDescent="0.2">
      <c r="B45" s="245" t="s">
        <v>319</v>
      </c>
      <c r="C45" s="181"/>
      <c r="D45" s="182"/>
      <c r="E45" s="183"/>
      <c r="F45" s="182"/>
      <c r="G45" s="182"/>
      <c r="H45" s="182"/>
      <c r="I45" s="185"/>
      <c r="J45" s="247">
        <f>'MYP Detail'!J324</f>
        <v>4.4841544043670523E-2</v>
      </c>
      <c r="K45" s="247">
        <f>'MYP Detail'!K324</f>
        <v>3.585187234651617E-2</v>
      </c>
      <c r="L45" s="247">
        <f>'MYP Detail'!L324</f>
        <v>0.11733591212146298</v>
      </c>
      <c r="M45" s="247">
        <f>'MYP Detail'!M324</f>
        <v>9.4304064277553057E-2</v>
      </c>
      <c r="N45" s="247">
        <f>'MYP Detail'!N324</f>
        <v>6.0683627682146538E-2</v>
      </c>
      <c r="O45" s="247">
        <f>'MYP Detail'!O324</f>
        <v>2.9279880139058381E-2</v>
      </c>
      <c r="P45" s="5"/>
    </row>
    <row r="46" spans="2:16" x14ac:dyDescent="0.2">
      <c r="B46" s="5"/>
      <c r="C46" s="5"/>
      <c r="D46" s="5"/>
      <c r="E46" s="5"/>
      <c r="F46" s="5"/>
      <c r="G46" s="5"/>
      <c r="H46" s="5"/>
      <c r="I46" s="179"/>
      <c r="J46" s="5"/>
      <c r="K46" s="5"/>
      <c r="L46" s="5"/>
      <c r="M46" s="5"/>
      <c r="N46" s="5"/>
      <c r="O46" s="5"/>
      <c r="P46" s="5"/>
    </row>
    <row r="47" spans="2:16" x14ac:dyDescent="0.2">
      <c r="B47" s="5"/>
      <c r="C47" s="5"/>
      <c r="D47" s="5"/>
      <c r="E47" s="5"/>
      <c r="F47" s="5"/>
      <c r="G47" s="5"/>
      <c r="H47" s="5"/>
      <c r="I47" s="179"/>
      <c r="J47" s="179"/>
      <c r="K47" s="37"/>
      <c r="L47" s="5"/>
      <c r="M47" s="5"/>
      <c r="N47" s="5"/>
      <c r="O47" s="5"/>
      <c r="P47" s="5"/>
    </row>
    <row r="48" spans="2:16" x14ac:dyDescent="0.2">
      <c r="B48" s="5"/>
      <c r="C48" s="5"/>
      <c r="D48" s="5"/>
      <c r="E48" s="5"/>
      <c r="F48" s="5"/>
      <c r="G48" s="5"/>
      <c r="H48" s="5"/>
      <c r="I48" s="179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179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179"/>
      <c r="J50" s="5"/>
      <c r="K50" s="5"/>
      <c r="L50" s="5"/>
      <c r="M50" s="5"/>
      <c r="N50" s="5"/>
      <c r="O50" s="5"/>
      <c r="P50" s="5"/>
    </row>
  </sheetData>
  <pageMargins left="0.5" right="0.5" top="0.5" bottom="0.5" header="0" footer="0"/>
  <pageSetup paperSize="5"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9F3A8C5161549B102801FF3922B84" ma:contentTypeVersion="13" ma:contentTypeDescription="Create a new document." ma:contentTypeScope="" ma:versionID="323b19d4c7cd3b7c4d3a99d11d12673b">
  <xsd:schema xmlns:xsd="http://www.w3.org/2001/XMLSchema" xmlns:xs="http://www.w3.org/2001/XMLSchema" xmlns:p="http://schemas.microsoft.com/office/2006/metadata/properties" xmlns:ns3="18dc651d-c1a3-45de-b2a6-c79f4577b97f" xmlns:ns4="1bdf3704-6bee-4487-9388-324bd2df5fa6" targetNamespace="http://schemas.microsoft.com/office/2006/metadata/properties" ma:root="true" ma:fieldsID="a1e658edcb1e71e6fae48303677ad760" ns3:_="" ns4:_="">
    <xsd:import namespace="18dc651d-c1a3-45de-b2a6-c79f4577b97f"/>
    <xsd:import namespace="1bdf3704-6bee-4487-9388-324bd2df5f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c651d-c1a3-45de-b2a6-c79f4577b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f3704-6bee-4487-9388-324bd2df5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BC800FD-26C9-4849-9061-17A169719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c651d-c1a3-45de-b2a6-c79f4577b97f"/>
    <ds:schemaRef ds:uri="1bdf3704-6bee-4487-9388-324bd2df5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4141E-3260-4FAC-906D-DDB64C382E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17602-DA92-4148-A054-A39C9DD1F8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C72C6C6-EAAB-406C-9982-43EAB96D4EE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MYP Detail</vt:lpstr>
      <vt:lpstr>MYP Summary</vt:lpstr>
      <vt:lpstr>'MYP Detail'!Print_Area</vt:lpstr>
      <vt:lpstr>'MYP Summary'!Print_Area</vt:lpstr>
      <vt:lpstr>'MYP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Saenz</dc:creator>
  <cp:lastModifiedBy>Christina Saenz</cp:lastModifiedBy>
  <cp:lastPrinted>2020-04-30T16:38:18Z</cp:lastPrinted>
  <dcterms:created xsi:type="dcterms:W3CDTF">2020-04-30T15:46:34Z</dcterms:created>
  <dcterms:modified xsi:type="dcterms:W3CDTF">2020-04-30T16:45:04Z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0x010100C709F3A8C5161549B102801FF3922B84</vt:lpwstr>
  </property>
</Properties>
</file>